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124" documentId="101_{C41BB324-3EAE-5148-95F2-E4AD19BF45B2}" xr6:coauthVersionLast="47" xr6:coauthVersionMax="47" xr10:uidLastSave="{36CA0497-A8BE-4602-8233-6F344639191F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<sst xmlns="http://schemas.openxmlformats.org/spreadsheetml/2006/main" count="27354" uniqueCount="2477">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</sst>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5</xdr:col>
      <xdr:colOff>95250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topLeftCell="A63" workbookViewId="0">
      <selection activeCell="D70" sqref="D70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G66" sqref="G66"/>
    </sheetView>
  </sheetViews>
  <sheetFormatPr defaultColWidth="9" defaultRowHeight="15"/>
  <cols>
    <col min="1" max="16384" width="9" style="24"/>
  </cols>
  <sheetData>
    <row r="1" spans="1:3">
      <c r="A1" s="817" t="s">
        <v>76</v>
      </c>
      <c r="B1" s="817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206</v>
      </c>
      <c r="F5" s="223" t="s">
        <v>207</v>
      </c>
      <c r="G5" s="223" t="s">
        <v>208</v>
      </c>
      <c r="H5" s="223" t="s">
        <v>209</v>
      </c>
      <c r="I5" s="223" t="s">
        <v>210</v>
      </c>
      <c r="J5" s="223" t="s">
        <v>211</v>
      </c>
      <c r="K5" s="223" t="s">
        <v>212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214</v>
      </c>
      <c r="F5" s="223" t="s">
        <v>215</v>
      </c>
      <c r="G5" s="223" t="s">
        <v>216</v>
      </c>
      <c r="H5" s="223" t="s">
        <v>217</v>
      </c>
      <c r="I5" s="223" t="s">
        <v>218</v>
      </c>
      <c r="J5" s="223" t="s">
        <v>219</v>
      </c>
      <c r="K5" s="223" t="s">
        <v>220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221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227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228</v>
      </c>
      <c r="I16" s="515" t="s">
        <v>54</v>
      </c>
      <c r="J16" s="458" t="s">
        <v>227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228</v>
      </c>
      <c r="I17" s="515" t="s">
        <v>54</v>
      </c>
      <c r="J17" s="458" t="s">
        <v>227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228</v>
      </c>
      <c r="I18" s="515" t="s">
        <v>54</v>
      </c>
      <c r="J18" s="458" t="s">
        <v>227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228</v>
      </c>
      <c r="I19" s="452" t="s">
        <v>54</v>
      </c>
      <c r="J19" s="458" t="s">
        <v>227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228</v>
      </c>
      <c r="I20" s="452" t="s">
        <v>54</v>
      </c>
      <c r="J20" s="458" t="s">
        <v>227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229</v>
      </c>
      <c r="I21" s="452" t="s">
        <v>230</v>
      </c>
      <c r="J21" s="458" t="s">
        <v>227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229</v>
      </c>
      <c r="I22" s="452" t="s">
        <v>230</v>
      </c>
      <c r="J22" s="458" t="s">
        <v>227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231</v>
      </c>
      <c r="I23" s="452" t="s">
        <v>232</v>
      </c>
      <c r="J23" s="458" t="s">
        <v>227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233</v>
      </c>
      <c r="I24" s="452" t="s">
        <v>232</v>
      </c>
      <c r="J24" s="458" t="s">
        <v>227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233</v>
      </c>
      <c r="I25" s="575" t="s">
        <v>234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233</v>
      </c>
      <c r="I26" s="575" t="s">
        <v>234</v>
      </c>
      <c r="J26" s="458" t="s">
        <v>227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235</v>
      </c>
      <c r="I27" s="575" t="s">
        <v>234</v>
      </c>
      <c r="J27" s="458" t="s">
        <v>227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235</v>
      </c>
      <c r="I28" s="575" t="s">
        <v>234</v>
      </c>
      <c r="J28" s="458" t="s">
        <v>227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236</v>
      </c>
      <c r="I29" s="575" t="s">
        <v>237</v>
      </c>
      <c r="J29" s="458" t="s">
        <v>227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236</v>
      </c>
      <c r="I30" s="575" t="s">
        <v>237</v>
      </c>
      <c r="J30" s="458" t="s">
        <v>227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236</v>
      </c>
      <c r="I31" s="575" t="s">
        <v>237</v>
      </c>
      <c r="J31" s="458" t="s">
        <v>227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238</v>
      </c>
      <c r="I32" s="575" t="s">
        <v>237</v>
      </c>
      <c r="J32" s="458" t="s">
        <v>227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238</v>
      </c>
      <c r="I33" s="575" t="s">
        <v>110</v>
      </c>
      <c r="J33" s="458" t="s">
        <v>227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239</v>
      </c>
      <c r="I34" s="537" t="s">
        <v>240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239</v>
      </c>
      <c r="I35" s="537" t="s">
        <v>240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239</v>
      </c>
      <c r="I36" s="537" t="s">
        <v>240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241</v>
      </c>
      <c r="I37" s="537" t="s">
        <v>240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241</v>
      </c>
      <c r="I38" s="537" t="s">
        <v>240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243</v>
      </c>
      <c r="D46" s="255" t="s">
        <v>244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243</v>
      </c>
      <c r="D47" t="s">
        <v>245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248</v>
      </c>
      <c r="F12" s="515" t="s">
        <v>248</v>
      </c>
      <c r="G12" s="515" t="s">
        <v>248</v>
      </c>
      <c r="H12" s="515" t="s">
        <v>248</v>
      </c>
      <c r="I12" s="515" t="s">
        <v>248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248</v>
      </c>
      <c r="F13" s="515" t="s">
        <v>248</v>
      </c>
      <c r="G13" s="515" t="s">
        <v>248</v>
      </c>
      <c r="H13" s="515" t="s">
        <v>248</v>
      </c>
      <c r="I13" s="515" t="s">
        <v>248</v>
      </c>
      <c r="J13" s="458" t="s">
        <v>227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248</v>
      </c>
      <c r="F14" s="515" t="s">
        <v>249</v>
      </c>
      <c r="G14" s="515" t="s">
        <v>57</v>
      </c>
      <c r="H14" s="515" t="s">
        <v>54</v>
      </c>
      <c r="I14" s="452" t="s">
        <v>57</v>
      </c>
      <c r="J14" s="458" t="s">
        <v>227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250</v>
      </c>
      <c r="G15" s="515" t="s">
        <v>54</v>
      </c>
      <c r="H15" s="515" t="s">
        <v>54</v>
      </c>
      <c r="I15" s="452" t="s">
        <v>57</v>
      </c>
      <c r="J15" s="458" t="s">
        <v>227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250</v>
      </c>
      <c r="G16" s="515" t="s">
        <v>251</v>
      </c>
      <c r="H16" s="515" t="s">
        <v>54</v>
      </c>
      <c r="I16" s="452" t="s">
        <v>57</v>
      </c>
      <c r="J16" s="458" t="s">
        <v>227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248</v>
      </c>
      <c r="F17" s="515" t="s">
        <v>250</v>
      </c>
      <c r="G17" s="515" t="s">
        <v>251</v>
      </c>
      <c r="H17" s="515" t="s">
        <v>54</v>
      </c>
      <c r="I17" s="452" t="s">
        <v>252</v>
      </c>
      <c r="J17" s="458" t="s">
        <v>227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253</v>
      </c>
      <c r="G18" s="515" t="s">
        <v>251</v>
      </c>
      <c r="H18" s="561" t="s">
        <v>254</v>
      </c>
      <c r="I18" s="452" t="s">
        <v>252</v>
      </c>
      <c r="J18" s="458" t="s">
        <v>227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253</v>
      </c>
      <c r="G19" s="515" t="s">
        <v>251</v>
      </c>
      <c r="H19" s="561" t="s">
        <v>255</v>
      </c>
      <c r="I19" s="452" t="s">
        <v>256</v>
      </c>
      <c r="J19" s="458" t="s">
        <v>227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257</v>
      </c>
      <c r="F20" s="515" t="s">
        <v>258</v>
      </c>
      <c r="G20" s="515" t="s">
        <v>251</v>
      </c>
      <c r="H20" s="561" t="s">
        <v>255</v>
      </c>
      <c r="I20" s="452" t="s">
        <v>256</v>
      </c>
      <c r="J20" s="458" t="s">
        <v>227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257</v>
      </c>
      <c r="F21" s="515" t="s">
        <v>253</v>
      </c>
      <c r="G21" s="515" t="s">
        <v>54</v>
      </c>
      <c r="H21" s="561" t="s">
        <v>259</v>
      </c>
      <c r="I21" s="452" t="s">
        <v>260</v>
      </c>
      <c r="J21" s="458" t="s">
        <v>227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257</v>
      </c>
      <c r="F22" s="515" t="s">
        <v>261</v>
      </c>
      <c r="G22" s="515" t="s">
        <v>54</v>
      </c>
      <c r="H22" s="561" t="s">
        <v>259</v>
      </c>
      <c r="I22" s="452" t="s">
        <v>262</v>
      </c>
      <c r="J22" s="458" t="s">
        <v>227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264</v>
      </c>
      <c r="G23" s="515" t="s">
        <v>54</v>
      </c>
      <c r="H23" s="561" t="s">
        <v>259</v>
      </c>
      <c r="I23" s="452" t="s">
        <v>262</v>
      </c>
      <c r="J23" s="458" t="s">
        <v>227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257</v>
      </c>
      <c r="F24" s="515" t="s">
        <v>264</v>
      </c>
      <c r="G24" s="515" t="s">
        <v>54</v>
      </c>
      <c r="H24" s="561" t="s">
        <v>265</v>
      </c>
      <c r="I24" s="452" t="s">
        <v>262</v>
      </c>
      <c r="J24" s="458" t="s">
        <v>227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266</v>
      </c>
      <c r="F25" s="515" t="s">
        <v>267</v>
      </c>
      <c r="G25" s="515" t="s">
        <v>268</v>
      </c>
      <c r="H25" s="561" t="s">
        <v>269</v>
      </c>
      <c r="I25" s="452" t="s">
        <v>262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266</v>
      </c>
      <c r="F26" s="515" t="s">
        <v>267</v>
      </c>
      <c r="G26" s="452" t="s">
        <v>251</v>
      </c>
      <c r="H26" s="561" t="s">
        <v>270</v>
      </c>
      <c r="I26" s="452" t="s">
        <v>271</v>
      </c>
      <c r="J26" s="458" t="s">
        <v>227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229</v>
      </c>
      <c r="F27" s="515" t="s">
        <v>272</v>
      </c>
      <c r="G27" s="452" t="s">
        <v>251</v>
      </c>
      <c r="H27" s="561" t="s">
        <v>270</v>
      </c>
      <c r="I27" s="452" t="s">
        <v>271</v>
      </c>
      <c r="J27" s="458" t="s">
        <v>227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229</v>
      </c>
      <c r="F28" s="515" t="s">
        <v>273</v>
      </c>
      <c r="G28" s="452" t="s">
        <v>54</v>
      </c>
      <c r="H28" s="561" t="s">
        <v>270</v>
      </c>
      <c r="I28" s="306" t="s">
        <v>274</v>
      </c>
      <c r="J28" s="458" t="s">
        <v>227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229</v>
      </c>
      <c r="F29" s="515" t="s">
        <v>229</v>
      </c>
      <c r="G29" s="452" t="s">
        <v>54</v>
      </c>
      <c r="H29" s="561" t="s">
        <v>275</v>
      </c>
      <c r="I29" s="306" t="s">
        <v>163</v>
      </c>
      <c r="J29" s="458" t="s">
        <v>227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229</v>
      </c>
      <c r="F30" s="515" t="s">
        <v>229</v>
      </c>
      <c r="G30" s="452" t="s">
        <v>54</v>
      </c>
      <c r="H30" s="561" t="s">
        <v>275</v>
      </c>
      <c r="I30" s="306" t="s">
        <v>163</v>
      </c>
      <c r="J30" s="458" t="s">
        <v>227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276</v>
      </c>
      <c r="F31" s="515" t="s">
        <v>229</v>
      </c>
      <c r="G31" s="452" t="s">
        <v>54</v>
      </c>
      <c r="H31" s="561" t="s">
        <v>275</v>
      </c>
      <c r="I31" s="306" t="s">
        <v>163</v>
      </c>
      <c r="J31" s="458" t="s">
        <v>227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276</v>
      </c>
      <c r="F32" s="515" t="s">
        <v>229</v>
      </c>
      <c r="G32" s="452" t="s">
        <v>54</v>
      </c>
      <c r="H32" s="561" t="s">
        <v>275</v>
      </c>
      <c r="I32" s="306" t="s">
        <v>163</v>
      </c>
      <c r="J32" s="458" t="s">
        <v>227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276</v>
      </c>
      <c r="F33" s="515" t="s">
        <v>229</v>
      </c>
      <c r="G33" s="452" t="s">
        <v>54</v>
      </c>
      <c r="H33" s="561" t="s">
        <v>277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243</v>
      </c>
      <c r="D46" s="255" t="s">
        <v>244</v>
      </c>
      <c r="I46" s="199"/>
      <c r="M46" s="61"/>
      <c r="N46" s="62"/>
      <c r="O46" s="61"/>
    </row>
    <row r="47" spans="2:20">
      <c r="B47" s="570" t="s">
        <v>52</v>
      </c>
      <c r="C47" t="s">
        <v>243</v>
      </c>
      <c r="D47" t="s">
        <v>245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280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259</v>
      </c>
      <c r="F12" s="515" t="s">
        <v>259</v>
      </c>
      <c r="G12" s="515" t="s">
        <v>259</v>
      </c>
      <c r="H12" s="515" t="s">
        <v>259</v>
      </c>
      <c r="I12" s="515" t="s">
        <v>259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259</v>
      </c>
      <c r="G13" s="515" t="s">
        <v>259</v>
      </c>
      <c r="H13" s="515" t="s">
        <v>259</v>
      </c>
      <c r="I13" s="515" t="s">
        <v>259</v>
      </c>
      <c r="J13" s="583" t="s">
        <v>282</v>
      </c>
      <c r="K13" s="459" t="s">
        <v>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228</v>
      </c>
      <c r="F14" s="515" t="s">
        <v>67</v>
      </c>
      <c r="G14" s="515" t="s">
        <v>283</v>
      </c>
      <c r="H14" s="585" t="s">
        <v>259</v>
      </c>
      <c r="I14" s="515" t="s">
        <v>259</v>
      </c>
      <c r="J14" s="583" t="s">
        <v>282</v>
      </c>
      <c r="K14" s="583" t="s">
        <v>282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228</v>
      </c>
      <c r="F15" s="515" t="s">
        <v>67</v>
      </c>
      <c r="G15" s="515" t="s">
        <v>283</v>
      </c>
      <c r="H15" s="585" t="s">
        <v>259</v>
      </c>
      <c r="I15" s="515" t="s">
        <v>259</v>
      </c>
      <c r="J15" s="583" t="s">
        <v>282</v>
      </c>
      <c r="K15" s="583" t="s">
        <v>282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228</v>
      </c>
      <c r="F16" s="452" t="s">
        <v>67</v>
      </c>
      <c r="G16" s="515" t="s">
        <v>283</v>
      </c>
      <c r="H16" s="585" t="s">
        <v>259</v>
      </c>
      <c r="I16" s="452" t="s">
        <v>65</v>
      </c>
      <c r="J16" s="583" t="s">
        <v>282</v>
      </c>
      <c r="K16" s="583" t="s">
        <v>282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228</v>
      </c>
      <c r="F17" s="515" t="s">
        <v>284</v>
      </c>
      <c r="G17" s="515" t="s">
        <v>283</v>
      </c>
      <c r="H17" s="585" t="s">
        <v>259</v>
      </c>
      <c r="I17" s="452" t="s">
        <v>65</v>
      </c>
      <c r="J17" s="583" t="s">
        <v>282</v>
      </c>
      <c r="K17" s="583" t="s">
        <v>282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284</v>
      </c>
      <c r="G18" s="515" t="s">
        <v>285</v>
      </c>
      <c r="H18" s="585" t="s">
        <v>163</v>
      </c>
      <c r="I18" s="452" t="s">
        <v>286</v>
      </c>
      <c r="J18" s="583" t="s">
        <v>282</v>
      </c>
      <c r="K18" s="583" t="s">
        <v>282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287</v>
      </c>
      <c r="F19" s="515" t="s">
        <v>284</v>
      </c>
      <c r="G19" s="515" t="s">
        <v>283</v>
      </c>
      <c r="H19" s="585" t="s">
        <v>163</v>
      </c>
      <c r="I19" s="452" t="s">
        <v>286</v>
      </c>
      <c r="J19" s="583" t="s">
        <v>282</v>
      </c>
      <c r="K19" s="583" t="s">
        <v>282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287</v>
      </c>
      <c r="F20" s="515" t="s">
        <v>284</v>
      </c>
      <c r="G20" s="515" t="s">
        <v>283</v>
      </c>
      <c r="H20" s="585" t="s">
        <v>163</v>
      </c>
      <c r="I20" s="452" t="s">
        <v>286</v>
      </c>
      <c r="J20" s="583" t="s">
        <v>282</v>
      </c>
      <c r="K20" s="583" t="s">
        <v>282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289</v>
      </c>
      <c r="G21" s="452" t="s">
        <v>283</v>
      </c>
      <c r="H21" s="585" t="s">
        <v>290</v>
      </c>
      <c r="I21" s="452" t="s">
        <v>291</v>
      </c>
      <c r="J21" s="583" t="s">
        <v>282</v>
      </c>
      <c r="K21" s="583" t="s">
        <v>282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292</v>
      </c>
      <c r="F22" s="515" t="s">
        <v>293</v>
      </c>
      <c r="G22" s="452" t="s">
        <v>294</v>
      </c>
      <c r="H22" s="585" t="s">
        <v>295</v>
      </c>
      <c r="I22" s="585" t="s">
        <v>296</v>
      </c>
      <c r="J22" s="583" t="s">
        <v>282</v>
      </c>
      <c r="K22" s="583" t="s">
        <v>282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292</v>
      </c>
      <c r="F23" s="515" t="s">
        <v>297</v>
      </c>
      <c r="G23" s="452" t="s">
        <v>294</v>
      </c>
      <c r="H23" s="585" t="s">
        <v>295</v>
      </c>
      <c r="I23" s="585" t="s">
        <v>296</v>
      </c>
      <c r="J23" s="583" t="s">
        <v>282</v>
      </c>
      <c r="K23" s="583" t="s">
        <v>282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298</v>
      </c>
      <c r="F24" s="515" t="s">
        <v>297</v>
      </c>
      <c r="G24" s="452" t="s">
        <v>299</v>
      </c>
      <c r="H24" s="585" t="s">
        <v>300</v>
      </c>
      <c r="I24" s="585" t="s">
        <v>296</v>
      </c>
      <c r="J24" s="583" t="s">
        <v>227</v>
      </c>
      <c r="K24" s="583" t="s">
        <v>282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298</v>
      </c>
      <c r="F25" s="515" t="s">
        <v>297</v>
      </c>
      <c r="G25" s="452" t="s">
        <v>299</v>
      </c>
      <c r="H25" s="585" t="s">
        <v>300</v>
      </c>
      <c r="I25" s="585" t="s">
        <v>301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298</v>
      </c>
      <c r="F26" s="515" t="s">
        <v>302</v>
      </c>
      <c r="G26" s="452" t="s">
        <v>303</v>
      </c>
      <c r="H26" s="585" t="s">
        <v>300</v>
      </c>
      <c r="I26" s="585" t="s">
        <v>304</v>
      </c>
      <c r="J26" s="583" t="s">
        <v>282</v>
      </c>
      <c r="K26" s="583" t="s">
        <v>227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305</v>
      </c>
      <c r="F27" s="515" t="s">
        <v>306</v>
      </c>
      <c r="G27" s="452" t="s">
        <v>307</v>
      </c>
      <c r="H27" s="585" t="s">
        <v>300</v>
      </c>
      <c r="I27" s="585" t="s">
        <v>308</v>
      </c>
      <c r="J27" s="583" t="s">
        <v>282</v>
      </c>
      <c r="K27" s="583" t="s">
        <v>282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305</v>
      </c>
      <c r="F28" s="515" t="s">
        <v>306</v>
      </c>
      <c r="G28" s="452" t="s">
        <v>307</v>
      </c>
      <c r="H28" s="585" t="s">
        <v>309</v>
      </c>
      <c r="I28" s="585" t="s">
        <v>308</v>
      </c>
      <c r="J28" s="459" t="s">
        <v>282</v>
      </c>
      <c r="K28" s="583" t="s">
        <v>282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310</v>
      </c>
      <c r="F29" s="515" t="s">
        <v>306</v>
      </c>
      <c r="G29" s="452" t="s">
        <v>311</v>
      </c>
      <c r="H29" s="585" t="s">
        <v>309</v>
      </c>
      <c r="I29" s="585" t="s">
        <v>312</v>
      </c>
      <c r="J29" s="459" t="s">
        <v>282</v>
      </c>
      <c r="K29" s="459" t="s">
        <v>282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310</v>
      </c>
      <c r="F30" s="452" t="s">
        <v>68</v>
      </c>
      <c r="G30" s="452" t="s">
        <v>313</v>
      </c>
      <c r="H30" s="585" t="s">
        <v>314</v>
      </c>
      <c r="I30" s="585" t="s">
        <v>312</v>
      </c>
      <c r="J30" s="459" t="s">
        <v>282</v>
      </c>
      <c r="K30" s="459" t="s">
        <v>227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315</v>
      </c>
      <c r="F31" s="452" t="s">
        <v>316</v>
      </c>
      <c r="G31" s="452" t="s">
        <v>313</v>
      </c>
      <c r="H31" s="585" t="s">
        <v>314</v>
      </c>
      <c r="I31" s="585" t="s">
        <v>312</v>
      </c>
      <c r="J31" s="459" t="s">
        <v>227</v>
      </c>
      <c r="K31" s="459" t="s">
        <v>227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317</v>
      </c>
      <c r="F32" s="452" t="s">
        <v>316</v>
      </c>
      <c r="G32" s="452" t="s">
        <v>318</v>
      </c>
      <c r="H32" s="585" t="s">
        <v>314</v>
      </c>
      <c r="I32" s="585" t="s">
        <v>312</v>
      </c>
      <c r="J32" s="459" t="s">
        <v>227</v>
      </c>
      <c r="K32" s="459" t="s">
        <v>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319</v>
      </c>
      <c r="F33" s="452" t="s">
        <v>316</v>
      </c>
      <c r="G33" s="452" t="s">
        <v>320</v>
      </c>
      <c r="H33" s="585" t="s">
        <v>314</v>
      </c>
      <c r="I33" s="585" t="s">
        <v>312</v>
      </c>
      <c r="J33" s="583" t="s">
        <v>227</v>
      </c>
      <c r="K33" s="459" t="s">
        <v>227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321</v>
      </c>
      <c r="F34" s="586" t="s">
        <v>322</v>
      </c>
      <c r="G34" s="538" t="s">
        <v>320</v>
      </c>
      <c r="H34" s="538"/>
      <c r="I34" s="537" t="s">
        <v>110</v>
      </c>
      <c r="J34" s="583" t="s">
        <v>227</v>
      </c>
      <c r="K34" s="459" t="s">
        <v>227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321</v>
      </c>
      <c r="F35" s="586" t="s">
        <v>322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321</v>
      </c>
      <c r="F36" s="586" t="s">
        <v>322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323</v>
      </c>
      <c r="F37" s="586" t="s">
        <v>322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323</v>
      </c>
      <c r="F38" s="586" t="s">
        <v>322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243</v>
      </c>
      <c r="D46" s="255" t="s">
        <v>244</v>
      </c>
      <c r="I46" s="199"/>
      <c r="M46" s="61"/>
      <c r="N46" s="62"/>
      <c r="O46" s="61"/>
    </row>
    <row r="47" spans="2:20">
      <c r="B47" s="570" t="s">
        <v>52</v>
      </c>
      <c r="C47" t="s">
        <v>243</v>
      </c>
      <c r="D47" t="s">
        <v>245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222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257</v>
      </c>
      <c r="F17" s="515" t="s">
        <v>325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257</v>
      </c>
      <c r="F18" s="515" t="s">
        <v>325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266</v>
      </c>
      <c r="F19" s="515" t="s">
        <v>325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266</v>
      </c>
      <c r="F20" s="515" t="s">
        <v>325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266</v>
      </c>
      <c r="F21" s="515" t="s">
        <v>325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228</v>
      </c>
      <c r="F22" s="515" t="s">
        <v>326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327</v>
      </c>
      <c r="F23" s="515" t="s">
        <v>326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327</v>
      </c>
      <c r="F24" s="515" t="s">
        <v>328</v>
      </c>
      <c r="G24" s="515"/>
      <c r="H24" s="515"/>
      <c r="I24" s="515" t="s">
        <v>67</v>
      </c>
      <c r="J24" s="458"/>
      <c r="K24" s="460"/>
      <c r="L24" s="61"/>
      <c r="M24" s="416" t="s">
        <v>329</v>
      </c>
      <c r="N24" s="565">
        <f>COUNTIF(E7:K44, "*Wei Jun*")/2</f>
        <v>4.5</v>
      </c>
      <c r="O24" s="550"/>
      <c r="P24" s="199"/>
      <c r="Q24" s="416" t="s">
        <v>329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328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328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327</v>
      </c>
      <c r="F27" s="515" t="s">
        <v>328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330</v>
      </c>
      <c r="F28" s="515" t="s">
        <v>330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330</v>
      </c>
      <c r="F29" s="515" t="s">
        <v>331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332</v>
      </c>
      <c r="F30" s="515" t="s">
        <v>331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332</v>
      </c>
      <c r="F31" s="515" t="s">
        <v>333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332</v>
      </c>
      <c r="F32" s="515" t="s">
        <v>333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332</v>
      </c>
      <c r="F33" s="515" t="s">
        <v>333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243</v>
      </c>
      <c r="D46" s="255" t="s">
        <v>244</v>
      </c>
      <c r="I46" s="199"/>
      <c r="M46" s="61"/>
      <c r="N46" s="62"/>
      <c r="O46" s="61"/>
    </row>
    <row r="47" spans="2:20">
      <c r="B47" s="570" t="s">
        <v>52</v>
      </c>
      <c r="C47" t="s">
        <v>243</v>
      </c>
      <c r="D47" t="s">
        <v>245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335</v>
      </c>
      <c r="F6" s="282" t="s">
        <v>335</v>
      </c>
      <c r="G6" s="282" t="s">
        <v>335</v>
      </c>
      <c r="H6" s="282" t="s">
        <v>335</v>
      </c>
      <c r="I6" s="282" t="s">
        <v>335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336</v>
      </c>
      <c r="F12" s="515" t="s">
        <v>336</v>
      </c>
      <c r="G12" s="515" t="s">
        <v>336</v>
      </c>
      <c r="H12" s="515" t="s">
        <v>336</v>
      </c>
      <c r="I12" s="515" t="s">
        <v>336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336</v>
      </c>
      <c r="F13" s="515" t="s">
        <v>336</v>
      </c>
      <c r="G13" s="515" t="s">
        <v>336</v>
      </c>
      <c r="H13" s="515" t="s">
        <v>336</v>
      </c>
      <c r="I13" s="515" t="s">
        <v>336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253</v>
      </c>
      <c r="F14" s="515" t="s">
        <v>337</v>
      </c>
      <c r="G14" s="515" t="s">
        <v>336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253</v>
      </c>
      <c r="F15" s="515" t="s">
        <v>338</v>
      </c>
      <c r="G15" s="515" t="s">
        <v>253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253</v>
      </c>
      <c r="F16" s="515" t="s">
        <v>338</v>
      </c>
      <c r="G16" s="515" t="s">
        <v>253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339</v>
      </c>
      <c r="F17" s="515" t="s">
        <v>338</v>
      </c>
      <c r="G17" s="515" t="s">
        <v>253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336</v>
      </c>
      <c r="F18" s="515" t="s">
        <v>338</v>
      </c>
      <c r="G18" s="452" t="s">
        <v>259</v>
      </c>
      <c r="H18" s="261" t="s">
        <v>68</v>
      </c>
      <c r="I18" s="452" t="s">
        <v>277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336</v>
      </c>
      <c r="F19" s="515" t="s">
        <v>338</v>
      </c>
      <c r="G19" s="452" t="s">
        <v>259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338</v>
      </c>
      <c r="G20" s="452" t="s">
        <v>341</v>
      </c>
      <c r="H20" s="261" t="s">
        <v>68</v>
      </c>
      <c r="I20" s="452" t="s">
        <v>277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342</v>
      </c>
      <c r="F21" s="515" t="s">
        <v>338</v>
      </c>
      <c r="G21" s="452" t="s">
        <v>343</v>
      </c>
      <c r="H21" s="261" t="s">
        <v>68</v>
      </c>
      <c r="I21" s="452" t="s">
        <v>277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344</v>
      </c>
      <c r="F22" s="515" t="s">
        <v>338</v>
      </c>
      <c r="G22" s="452" t="s">
        <v>343</v>
      </c>
      <c r="H22" s="261" t="s">
        <v>345</v>
      </c>
      <c r="I22" s="452" t="s">
        <v>277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346</v>
      </c>
      <c r="F23" s="515" t="s">
        <v>338</v>
      </c>
      <c r="G23" s="452" t="s">
        <v>343</v>
      </c>
      <c r="H23" s="261" t="s">
        <v>345</v>
      </c>
      <c r="I23" s="452" t="s">
        <v>277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346</v>
      </c>
      <c r="F24" s="515" t="s">
        <v>338</v>
      </c>
      <c r="G24" s="452" t="s">
        <v>343</v>
      </c>
      <c r="H24" s="515" t="s">
        <v>57</v>
      </c>
      <c r="I24" s="452" t="s">
        <v>277</v>
      </c>
      <c r="J24" s="458"/>
      <c r="K24" s="460"/>
      <c r="L24" s="61"/>
      <c r="M24" s="416" t="s">
        <v>329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347</v>
      </c>
      <c r="F25" s="515" t="s">
        <v>326</v>
      </c>
      <c r="G25" s="452" t="s">
        <v>343</v>
      </c>
      <c r="H25" s="515" t="s">
        <v>57</v>
      </c>
      <c r="I25" s="452" t="s">
        <v>277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347</v>
      </c>
      <c r="F26" s="515" t="s">
        <v>326</v>
      </c>
      <c r="G26" s="452" t="s">
        <v>348</v>
      </c>
      <c r="H26" s="515" t="s">
        <v>57</v>
      </c>
      <c r="I26" s="452" t="s">
        <v>277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349</v>
      </c>
      <c r="F27" s="515" t="s">
        <v>350</v>
      </c>
      <c r="G27" s="452" t="s">
        <v>348</v>
      </c>
      <c r="H27" s="515" t="s">
        <v>57</v>
      </c>
      <c r="I27" s="452" t="s">
        <v>277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351</v>
      </c>
      <c r="F28" s="515" t="s">
        <v>350</v>
      </c>
      <c r="G28" s="452" t="s">
        <v>352</v>
      </c>
      <c r="H28" s="515" t="s">
        <v>57</v>
      </c>
      <c r="I28" s="306" t="s">
        <v>277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351</v>
      </c>
      <c r="F29" s="515" t="s">
        <v>350</v>
      </c>
      <c r="G29" s="452" t="s">
        <v>352</v>
      </c>
      <c r="H29" s="261" t="s">
        <v>277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351</v>
      </c>
      <c r="F30" s="515" t="s">
        <v>65</v>
      </c>
      <c r="G30" s="452" t="s">
        <v>353</v>
      </c>
      <c r="H30" s="261" t="s">
        <v>277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354</v>
      </c>
      <c r="F31" s="515" t="s">
        <v>348</v>
      </c>
      <c r="G31" s="452" t="s">
        <v>355</v>
      </c>
      <c r="H31" s="261" t="s">
        <v>277</v>
      </c>
      <c r="I31" s="306" t="s">
        <v>356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354</v>
      </c>
      <c r="F32" s="515" t="s">
        <v>348</v>
      </c>
      <c r="G32" s="452" t="s">
        <v>355</v>
      </c>
      <c r="H32" s="261" t="s">
        <v>277</v>
      </c>
      <c r="I32" s="306" t="s">
        <v>356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354</v>
      </c>
      <c r="F33" s="515" t="s">
        <v>348</v>
      </c>
      <c r="G33" s="452" t="s">
        <v>357</v>
      </c>
      <c r="H33" s="261" t="s">
        <v>277</v>
      </c>
      <c r="I33" s="306" t="s">
        <v>356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243</v>
      </c>
      <c r="D46" s="255" t="s">
        <v>244</v>
      </c>
      <c r="I46" s="199"/>
      <c r="M46" s="61"/>
      <c r="N46" s="62"/>
      <c r="O46" s="61"/>
    </row>
    <row r="47" spans="2:20">
      <c r="B47" s="570" t="s">
        <v>52</v>
      </c>
      <c r="C47" t="s">
        <v>243</v>
      </c>
      <c r="D47" t="s">
        <v>245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359</v>
      </c>
      <c r="F6" s="282" t="s">
        <v>360</v>
      </c>
      <c r="G6" s="282" t="s">
        <v>360</v>
      </c>
      <c r="H6" s="282" t="s">
        <v>360</v>
      </c>
      <c r="I6" s="282" t="s">
        <v>360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361</v>
      </c>
      <c r="F12" s="515" t="s">
        <v>362</v>
      </c>
      <c r="G12" s="515" t="s">
        <v>362</v>
      </c>
      <c r="H12" s="515" t="s">
        <v>362</v>
      </c>
      <c r="I12" s="515" t="s">
        <v>362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361</v>
      </c>
      <c r="F13" s="515" t="s">
        <v>362</v>
      </c>
      <c r="G13" s="515" t="s">
        <v>362</v>
      </c>
      <c r="H13" s="515" t="s">
        <v>362</v>
      </c>
      <c r="I13" s="515" t="s">
        <v>362</v>
      </c>
      <c r="J13" s="458"/>
      <c r="K13" s="459" t="s">
        <v>227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363</v>
      </c>
      <c r="G14" s="515" t="s">
        <v>364</v>
      </c>
      <c r="H14" s="261" t="s">
        <v>362</v>
      </c>
      <c r="I14" s="452" t="s">
        <v>364</v>
      </c>
      <c r="J14" s="458"/>
      <c r="K14" s="460" t="s">
        <v>227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365</v>
      </c>
      <c r="F15" s="515" t="s">
        <v>363</v>
      </c>
      <c r="G15" s="515" t="s">
        <v>364</v>
      </c>
      <c r="H15" s="261" t="s">
        <v>362</v>
      </c>
      <c r="I15" s="452" t="s">
        <v>364</v>
      </c>
      <c r="J15" s="458"/>
      <c r="K15" s="460" t="s">
        <v>227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365</v>
      </c>
      <c r="F16" s="515" t="s">
        <v>363</v>
      </c>
      <c r="G16" s="515" t="s">
        <v>364</v>
      </c>
      <c r="H16" s="261" t="s">
        <v>362</v>
      </c>
      <c r="I16" s="452" t="s">
        <v>364</v>
      </c>
      <c r="J16" s="458" t="s">
        <v>366</v>
      </c>
      <c r="K16" s="460" t="s">
        <v>227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367</v>
      </c>
      <c r="F17" s="515" t="s">
        <v>363</v>
      </c>
      <c r="G17" s="515" t="s">
        <v>364</v>
      </c>
      <c r="H17" s="261" t="s">
        <v>362</v>
      </c>
      <c r="I17" s="452" t="s">
        <v>364</v>
      </c>
      <c r="J17" s="458" t="s">
        <v>366</v>
      </c>
      <c r="K17" s="460" t="s">
        <v>227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367</v>
      </c>
      <c r="F18" s="515" t="s">
        <v>57</v>
      </c>
      <c r="G18" s="452" t="s">
        <v>67</v>
      </c>
      <c r="H18" s="261" t="s">
        <v>362</v>
      </c>
      <c r="I18" s="452" t="s">
        <v>364</v>
      </c>
      <c r="J18" s="458" t="s">
        <v>368</v>
      </c>
      <c r="K18" s="460" t="s">
        <v>227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367</v>
      </c>
      <c r="F19" s="515" t="s">
        <v>363</v>
      </c>
      <c r="G19" s="452" t="s">
        <v>367</v>
      </c>
      <c r="H19" s="261" t="s">
        <v>362</v>
      </c>
      <c r="I19" s="452" t="s">
        <v>369</v>
      </c>
      <c r="J19" s="458" t="s">
        <v>368</v>
      </c>
      <c r="K19" s="460" t="s">
        <v>227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370</v>
      </c>
      <c r="F20" s="515" t="s">
        <v>364</v>
      </c>
      <c r="G20" s="452" t="s">
        <v>371</v>
      </c>
      <c r="H20" s="261" t="s">
        <v>68</v>
      </c>
      <c r="I20" s="452" t="s">
        <v>57</v>
      </c>
      <c r="J20" s="458" t="s">
        <v>368</v>
      </c>
      <c r="K20" s="460" t="s">
        <v>227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370</v>
      </c>
      <c r="F21" s="515" t="s">
        <v>362</v>
      </c>
      <c r="G21" s="452" t="s">
        <v>371</v>
      </c>
      <c r="H21" s="261" t="s">
        <v>68</v>
      </c>
      <c r="I21" s="452" t="s">
        <v>372</v>
      </c>
      <c r="J21" s="458" t="s">
        <v>373</v>
      </c>
      <c r="K21" s="460" t="s">
        <v>227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370</v>
      </c>
      <c r="F22" s="515" t="s">
        <v>362</v>
      </c>
      <c r="G22" s="452" t="s">
        <v>371</v>
      </c>
      <c r="H22" s="561" t="s">
        <v>70</v>
      </c>
      <c r="I22" s="452" t="s">
        <v>372</v>
      </c>
      <c r="J22" s="458" t="s">
        <v>373</v>
      </c>
      <c r="K22" s="460" t="s">
        <v>227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370</v>
      </c>
      <c r="F23" s="515" t="s">
        <v>362</v>
      </c>
      <c r="G23" s="452" t="s">
        <v>374</v>
      </c>
      <c r="H23" s="561" t="s">
        <v>70</v>
      </c>
      <c r="I23" s="452" t="s">
        <v>375</v>
      </c>
      <c r="J23" s="458" t="s">
        <v>373</v>
      </c>
      <c r="K23" s="460" t="s">
        <v>227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376</v>
      </c>
      <c r="F24" s="515" t="s">
        <v>362</v>
      </c>
      <c r="G24" s="452" t="s">
        <v>377</v>
      </c>
      <c r="H24" s="561" t="s">
        <v>70</v>
      </c>
      <c r="I24" s="452" t="s">
        <v>375</v>
      </c>
      <c r="J24" s="458" t="s">
        <v>378</v>
      </c>
      <c r="K24" s="460" t="s">
        <v>227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362</v>
      </c>
      <c r="G25" s="452" t="s">
        <v>70</v>
      </c>
      <c r="H25" s="561" t="s">
        <v>70</v>
      </c>
      <c r="I25" s="452" t="s">
        <v>375</v>
      </c>
      <c r="J25" s="458" t="s">
        <v>379</v>
      </c>
      <c r="K25" s="460" t="s">
        <v>227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362</v>
      </c>
      <c r="G26" s="452" t="s">
        <v>57</v>
      </c>
      <c r="H26" s="561" t="s">
        <v>70</v>
      </c>
      <c r="I26" s="452" t="s">
        <v>57</v>
      </c>
      <c r="J26" s="458" t="s">
        <v>379</v>
      </c>
      <c r="K26" s="460" t="s">
        <v>227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380</v>
      </c>
      <c r="F27" s="515" t="s">
        <v>362</v>
      </c>
      <c r="G27" s="452" t="s">
        <v>57</v>
      </c>
      <c r="H27" s="561" t="s">
        <v>70</v>
      </c>
      <c r="I27" s="452" t="s">
        <v>381</v>
      </c>
      <c r="J27" s="458" t="s">
        <v>379</v>
      </c>
      <c r="K27" s="460" t="s">
        <v>227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380</v>
      </c>
      <c r="F28" s="452" t="s">
        <v>382</v>
      </c>
      <c r="G28" s="452" t="s">
        <v>367</v>
      </c>
      <c r="H28" s="561" t="s">
        <v>67</v>
      </c>
      <c r="I28" s="452" t="s">
        <v>67</v>
      </c>
      <c r="J28" s="458" t="s">
        <v>379</v>
      </c>
      <c r="K28" s="460" t="s">
        <v>227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380</v>
      </c>
      <c r="F29" s="452" t="s">
        <v>382</v>
      </c>
      <c r="G29" s="452" t="s">
        <v>367</v>
      </c>
      <c r="H29" s="561" t="s">
        <v>362</v>
      </c>
      <c r="I29" s="452" t="s">
        <v>362</v>
      </c>
      <c r="J29" s="458" t="s">
        <v>379</v>
      </c>
      <c r="K29" s="460" t="s">
        <v>227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380</v>
      </c>
      <c r="F30" s="452" t="s">
        <v>382</v>
      </c>
      <c r="G30" s="452" t="s">
        <v>367</v>
      </c>
      <c r="H30" s="561" t="s">
        <v>383</v>
      </c>
      <c r="I30" s="452" t="s">
        <v>70</v>
      </c>
      <c r="J30" s="458" t="s">
        <v>379</v>
      </c>
      <c r="K30" s="460" t="s">
        <v>227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382</v>
      </c>
      <c r="F31" s="452" t="s">
        <v>382</v>
      </c>
      <c r="G31" s="452" t="s">
        <v>70</v>
      </c>
      <c r="H31" s="561" t="s">
        <v>383</v>
      </c>
      <c r="I31" s="452" t="s">
        <v>384</v>
      </c>
      <c r="J31" s="458" t="s">
        <v>379</v>
      </c>
      <c r="K31" s="460" t="s">
        <v>227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382</v>
      </c>
      <c r="F32" s="452" t="s">
        <v>382</v>
      </c>
      <c r="G32" s="452" t="s">
        <v>70</v>
      </c>
      <c r="H32" s="561" t="s">
        <v>383</v>
      </c>
      <c r="I32" s="452" t="s">
        <v>384</v>
      </c>
      <c r="J32" s="458" t="s">
        <v>379</v>
      </c>
      <c r="K32" s="460" t="s">
        <v>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382</v>
      </c>
      <c r="F33" s="452" t="s">
        <v>382</v>
      </c>
      <c r="G33" s="452" t="s">
        <v>70</v>
      </c>
      <c r="H33" s="561" t="s">
        <v>383</v>
      </c>
      <c r="I33" s="452" t="s">
        <v>385</v>
      </c>
      <c r="J33" s="458" t="s">
        <v>379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382</v>
      </c>
      <c r="J34" s="458" t="s">
        <v>379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382</v>
      </c>
      <c r="J35" s="458" t="s">
        <v>379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382</v>
      </c>
      <c r="J36" s="458" t="s">
        <v>379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387</v>
      </c>
      <c r="F7" s="515" t="s">
        <v>387</v>
      </c>
      <c r="G7" s="515" t="s">
        <v>387</v>
      </c>
      <c r="H7" s="515" t="s">
        <v>387</v>
      </c>
      <c r="I7" s="515" t="s">
        <v>387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389</v>
      </c>
      <c r="F6" s="282" t="s">
        <v>389</v>
      </c>
      <c r="G6" s="282" t="s">
        <v>389</v>
      </c>
      <c r="H6" s="282" t="s">
        <v>389</v>
      </c>
      <c r="I6" s="282" t="s">
        <v>389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252</v>
      </c>
      <c r="F12" s="515" t="s">
        <v>66</v>
      </c>
      <c r="G12" s="515" t="s">
        <v>252</v>
      </c>
      <c r="H12" s="515" t="s">
        <v>252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252</v>
      </c>
      <c r="F13" s="515" t="s">
        <v>66</v>
      </c>
      <c r="G13" s="515" t="s">
        <v>252</v>
      </c>
      <c r="H13" s="515" t="s">
        <v>252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390</v>
      </c>
      <c r="G14" s="515" t="s">
        <v>391</v>
      </c>
      <c r="H14" s="561" t="s">
        <v>391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266</v>
      </c>
      <c r="F15" s="515" t="s">
        <v>390</v>
      </c>
      <c r="G15" s="515" t="s">
        <v>392</v>
      </c>
      <c r="H15" s="561" t="s">
        <v>391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266</v>
      </c>
      <c r="F16" s="515" t="s">
        <v>390</v>
      </c>
      <c r="G16" s="515" t="s">
        <v>392</v>
      </c>
      <c r="H16" s="561" t="s">
        <v>391</v>
      </c>
      <c r="I16" s="452" t="s">
        <v>377</v>
      </c>
      <c r="J16" s="458" t="s">
        <v>393</v>
      </c>
      <c r="K16" s="460" t="s">
        <v>394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395</v>
      </c>
      <c r="F17" s="515" t="s">
        <v>390</v>
      </c>
      <c r="G17" s="515" t="s">
        <v>392</v>
      </c>
      <c r="H17" s="561" t="s">
        <v>396</v>
      </c>
      <c r="I17" s="452" t="s">
        <v>377</v>
      </c>
      <c r="J17" s="458" t="s">
        <v>393</v>
      </c>
      <c r="K17" s="460" t="s">
        <v>394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257</v>
      </c>
      <c r="F18" s="515" t="s">
        <v>390</v>
      </c>
      <c r="G18" s="452" t="s">
        <v>367</v>
      </c>
      <c r="H18" s="561" t="s">
        <v>259</v>
      </c>
      <c r="I18" s="452" t="s">
        <v>377</v>
      </c>
      <c r="J18" s="458" t="s">
        <v>393</v>
      </c>
      <c r="K18" s="460" t="s">
        <v>394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257</v>
      </c>
      <c r="F19" s="515" t="s">
        <v>397</v>
      </c>
      <c r="G19" s="452" t="s">
        <v>67</v>
      </c>
      <c r="H19" s="561" t="s">
        <v>350</v>
      </c>
      <c r="I19" s="452" t="s">
        <v>382</v>
      </c>
      <c r="J19" s="458" t="s">
        <v>393</v>
      </c>
      <c r="K19" s="460" t="s">
        <v>398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257</v>
      </c>
      <c r="F20" s="515" t="s">
        <v>397</v>
      </c>
      <c r="G20" s="452" t="s">
        <v>67</v>
      </c>
      <c r="H20" s="561" t="s">
        <v>399</v>
      </c>
      <c r="I20" s="452" t="s">
        <v>382</v>
      </c>
      <c r="J20" s="458" t="s">
        <v>393</v>
      </c>
      <c r="K20" s="460" t="s">
        <v>398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391</v>
      </c>
      <c r="I21" s="452" t="s">
        <v>382</v>
      </c>
      <c r="J21" s="458" t="s">
        <v>393</v>
      </c>
      <c r="K21" s="460" t="s">
        <v>398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257</v>
      </c>
      <c r="F22" s="515" t="s">
        <v>66</v>
      </c>
      <c r="G22" s="452" t="s">
        <v>67</v>
      </c>
      <c r="H22" s="561" t="s">
        <v>400</v>
      </c>
      <c r="I22" s="452" t="s">
        <v>382</v>
      </c>
      <c r="J22" s="458" t="s">
        <v>393</v>
      </c>
      <c r="K22" s="460" t="s">
        <v>398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257</v>
      </c>
      <c r="F23" s="515" t="s">
        <v>66</v>
      </c>
      <c r="G23" s="452" t="s">
        <v>377</v>
      </c>
      <c r="H23" s="452" t="s">
        <v>391</v>
      </c>
      <c r="I23" s="452" t="s">
        <v>382</v>
      </c>
      <c r="J23" s="458" t="s">
        <v>393</v>
      </c>
      <c r="K23" s="460" t="s">
        <v>398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395</v>
      </c>
      <c r="F24" s="515" t="s">
        <v>66</v>
      </c>
      <c r="G24" s="452" t="s">
        <v>377</v>
      </c>
      <c r="H24" s="452" t="s">
        <v>401</v>
      </c>
      <c r="I24" s="452" t="s">
        <v>382</v>
      </c>
      <c r="J24" s="458" t="s">
        <v>393</v>
      </c>
      <c r="K24" s="460" t="s">
        <v>398</v>
      </c>
      <c r="L24" s="61"/>
      <c r="M24" s="416" t="s">
        <v>329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395</v>
      </c>
      <c r="F25" s="515" t="s">
        <v>59</v>
      </c>
      <c r="G25" s="452" t="s">
        <v>377</v>
      </c>
      <c r="H25" s="452" t="s">
        <v>401</v>
      </c>
      <c r="I25" s="452" t="s">
        <v>382</v>
      </c>
      <c r="J25" s="458" t="s">
        <v>393</v>
      </c>
      <c r="K25" s="460" t="s">
        <v>398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266</v>
      </c>
      <c r="F26" s="515" t="s">
        <v>59</v>
      </c>
      <c r="G26" s="452" t="s">
        <v>402</v>
      </c>
      <c r="H26" s="452" t="s">
        <v>401</v>
      </c>
      <c r="I26" s="452" t="s">
        <v>61</v>
      </c>
      <c r="J26" s="458" t="s">
        <v>393</v>
      </c>
      <c r="K26" s="460" t="s">
        <v>398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266</v>
      </c>
      <c r="F27" s="515" t="s">
        <v>403</v>
      </c>
      <c r="G27" s="452" t="s">
        <v>404</v>
      </c>
      <c r="H27" s="452" t="s">
        <v>405</v>
      </c>
      <c r="I27" s="452" t="s">
        <v>61</v>
      </c>
      <c r="J27" s="458" t="s">
        <v>393</v>
      </c>
      <c r="K27" s="460" t="s">
        <v>398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406</v>
      </c>
      <c r="F28" s="515" t="s">
        <v>403</v>
      </c>
      <c r="G28" s="452" t="s">
        <v>404</v>
      </c>
      <c r="H28" s="561" t="s">
        <v>407</v>
      </c>
      <c r="I28" s="452" t="s">
        <v>70</v>
      </c>
      <c r="J28" s="458" t="s">
        <v>393</v>
      </c>
      <c r="K28" s="460" t="s">
        <v>398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404</v>
      </c>
      <c r="F29" s="515" t="s">
        <v>403</v>
      </c>
      <c r="G29" s="452" t="s">
        <v>404</v>
      </c>
      <c r="H29" s="561" t="s">
        <v>407</v>
      </c>
      <c r="I29" s="452" t="s">
        <v>70</v>
      </c>
      <c r="J29" s="458" t="s">
        <v>393</v>
      </c>
      <c r="K29" s="460" t="s">
        <v>398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404</v>
      </c>
      <c r="F30" s="515" t="s">
        <v>403</v>
      </c>
      <c r="G30" s="452" t="s">
        <v>404</v>
      </c>
      <c r="H30" s="561" t="s">
        <v>407</v>
      </c>
      <c r="I30" s="452" t="s">
        <v>407</v>
      </c>
      <c r="J30" s="458" t="s">
        <v>393</v>
      </c>
      <c r="K30" s="460" t="s">
        <v>398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404</v>
      </c>
      <c r="F31" s="515" t="s">
        <v>403</v>
      </c>
      <c r="G31" s="452" t="s">
        <v>404</v>
      </c>
      <c r="H31" s="561" t="s">
        <v>377</v>
      </c>
      <c r="I31" s="452" t="s">
        <v>407</v>
      </c>
      <c r="J31" s="458" t="s">
        <v>393</v>
      </c>
      <c r="K31" s="460" t="s">
        <v>398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404</v>
      </c>
      <c r="F32" s="515" t="s">
        <v>403</v>
      </c>
      <c r="G32" s="452" t="s">
        <v>404</v>
      </c>
      <c r="H32" s="561" t="s">
        <v>377</v>
      </c>
      <c r="I32" s="452" t="s">
        <v>407</v>
      </c>
      <c r="J32" s="458"/>
      <c r="K32" s="460" t="s">
        <v>398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404</v>
      </c>
      <c r="F33" s="515" t="s">
        <v>403</v>
      </c>
      <c r="G33" s="452" t="s">
        <v>404</v>
      </c>
      <c r="H33" s="561" t="s">
        <v>377</v>
      </c>
      <c r="I33" s="452" t="s">
        <v>407</v>
      </c>
      <c r="J33" s="458"/>
      <c r="K33" s="460" t="s">
        <v>398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408</v>
      </c>
      <c r="F34" s="538"/>
      <c r="G34" s="538"/>
      <c r="H34" s="538"/>
      <c r="I34" s="537" t="s">
        <v>407</v>
      </c>
      <c r="J34" s="458"/>
      <c r="K34" s="460" t="s">
        <v>398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408</v>
      </c>
      <c r="F35" s="353"/>
      <c r="G35" s="350"/>
      <c r="H35" s="538"/>
      <c r="I35" s="537"/>
      <c r="J35" s="458"/>
      <c r="K35" s="460" t="s">
        <v>398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408</v>
      </c>
      <c r="F36" s="353"/>
      <c r="G36" s="350"/>
      <c r="H36" s="538"/>
      <c r="I36" s="537"/>
      <c r="J36" s="458"/>
      <c r="K36" s="460" t="s">
        <v>398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408</v>
      </c>
      <c r="F37" s="353"/>
      <c r="G37" s="337"/>
      <c r="H37" s="538"/>
      <c r="I37" s="273"/>
      <c r="J37" s="458"/>
      <c r="K37" s="460" t="s">
        <v>394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410</v>
      </c>
      <c r="F5" s="223" t="s">
        <v>411</v>
      </c>
      <c r="G5" s="223" t="s">
        <v>412</v>
      </c>
      <c r="H5" s="223" t="s">
        <v>413</v>
      </c>
      <c r="I5" s="223" t="s">
        <v>414</v>
      </c>
      <c r="J5" s="223" t="s">
        <v>415</v>
      </c>
      <c r="K5" s="223" t="s">
        <v>416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417</v>
      </c>
      <c r="F6" s="282" t="s">
        <v>418</v>
      </c>
      <c r="G6" s="282" t="s">
        <v>417</v>
      </c>
      <c r="H6" s="282" t="s">
        <v>419</v>
      </c>
      <c r="I6" s="282" t="s">
        <v>417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420</v>
      </c>
      <c r="F7" s="515" t="s">
        <v>377</v>
      </c>
      <c r="G7" s="515" t="s">
        <v>420</v>
      </c>
      <c r="H7" s="560"/>
      <c r="I7" s="452" t="s">
        <v>420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420</v>
      </c>
      <c r="F8" s="515" t="s">
        <v>377</v>
      </c>
      <c r="G8" s="515" t="s">
        <v>420</v>
      </c>
      <c r="H8" s="560"/>
      <c r="I8" s="452" t="s">
        <v>420</v>
      </c>
      <c r="J8" s="458" t="s">
        <v>366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421</v>
      </c>
      <c r="F9" s="515" t="s">
        <v>402</v>
      </c>
      <c r="G9" s="515" t="s">
        <v>420</v>
      </c>
      <c r="H9" s="308"/>
      <c r="I9" s="452" t="s">
        <v>420</v>
      </c>
      <c r="J9" s="458" t="s">
        <v>366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395</v>
      </c>
      <c r="F10" s="515" t="s">
        <v>402</v>
      </c>
      <c r="G10" s="515" t="s">
        <v>420</v>
      </c>
      <c r="H10" s="308"/>
      <c r="I10" s="452" t="s">
        <v>402</v>
      </c>
      <c r="J10" s="458" t="s">
        <v>366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422</v>
      </c>
      <c r="G11" s="515" t="s">
        <v>420</v>
      </c>
      <c r="H11" s="308"/>
      <c r="I11" s="452" t="s">
        <v>402</v>
      </c>
      <c r="J11" s="458" t="s">
        <v>366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395</v>
      </c>
      <c r="F12" s="515" t="s">
        <v>423</v>
      </c>
      <c r="G12" s="515" t="s">
        <v>420</v>
      </c>
      <c r="H12" s="308"/>
      <c r="I12" s="452" t="s">
        <v>402</v>
      </c>
      <c r="J12" s="458" t="s">
        <v>366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284</v>
      </c>
      <c r="F13" s="515" t="s">
        <v>423</v>
      </c>
      <c r="G13" s="452" t="s">
        <v>397</v>
      </c>
      <c r="H13" s="308"/>
      <c r="I13" s="452" t="s">
        <v>402</v>
      </c>
      <c r="J13" s="458" t="s">
        <v>366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284</v>
      </c>
      <c r="F14" s="515" t="s">
        <v>423</v>
      </c>
      <c r="G14" s="452" t="s">
        <v>423</v>
      </c>
      <c r="H14" s="308"/>
      <c r="I14" s="452" t="s">
        <v>402</v>
      </c>
      <c r="J14" s="458" t="s">
        <v>366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284</v>
      </c>
      <c r="F15" s="515" t="s">
        <v>423</v>
      </c>
      <c r="G15" s="452" t="s">
        <v>423</v>
      </c>
      <c r="H15" s="308"/>
      <c r="I15" s="452" t="s">
        <v>402</v>
      </c>
      <c r="J15" s="458" t="s">
        <v>366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424</v>
      </c>
      <c r="F16" s="515" t="s">
        <v>423</v>
      </c>
      <c r="G16" s="452" t="s">
        <v>423</v>
      </c>
      <c r="H16" s="308"/>
      <c r="I16" s="452" t="s">
        <v>402</v>
      </c>
      <c r="J16" s="458" t="s">
        <v>366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424</v>
      </c>
      <c r="F17" s="515" t="s">
        <v>425</v>
      </c>
      <c r="G17" s="452" t="s">
        <v>423</v>
      </c>
      <c r="H17" s="308"/>
      <c r="I17" s="452" t="s">
        <v>426</v>
      </c>
      <c r="J17" s="458" t="s">
        <v>366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424</v>
      </c>
      <c r="F18" s="515" t="s">
        <v>427</v>
      </c>
      <c r="G18" s="452" t="s">
        <v>423</v>
      </c>
      <c r="H18" s="308"/>
      <c r="I18" s="452" t="s">
        <v>426</v>
      </c>
      <c r="J18" s="458" t="s">
        <v>366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424</v>
      </c>
      <c r="F19" s="515" t="s">
        <v>427</v>
      </c>
      <c r="G19" s="452" t="s">
        <v>428</v>
      </c>
      <c r="H19" s="308"/>
      <c r="I19" s="452" t="s">
        <v>423</v>
      </c>
      <c r="J19" s="458" t="s">
        <v>366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424</v>
      </c>
      <c r="F20" s="515" t="s">
        <v>425</v>
      </c>
      <c r="G20" s="452" t="s">
        <v>377</v>
      </c>
      <c r="H20" s="308" t="s">
        <v>68</v>
      </c>
      <c r="I20" s="452" t="s">
        <v>426</v>
      </c>
      <c r="J20" s="458" t="s">
        <v>366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424</v>
      </c>
      <c r="F21" s="515" t="s">
        <v>425</v>
      </c>
      <c r="G21" s="452" t="s">
        <v>404</v>
      </c>
      <c r="H21" s="308" t="s">
        <v>278</v>
      </c>
      <c r="I21" s="452" t="s">
        <v>402</v>
      </c>
      <c r="J21" s="458" t="s">
        <v>366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266</v>
      </c>
      <c r="F22" s="452" t="s">
        <v>429</v>
      </c>
      <c r="G22" s="452" t="s">
        <v>404</v>
      </c>
      <c r="H22" s="308" t="s">
        <v>306</v>
      </c>
      <c r="I22" s="452" t="s">
        <v>402</v>
      </c>
      <c r="J22" s="458" t="s">
        <v>366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430</v>
      </c>
      <c r="F23" s="452" t="s">
        <v>429</v>
      </c>
      <c r="G23" s="452" t="s">
        <v>431</v>
      </c>
      <c r="H23" s="308" t="s">
        <v>306</v>
      </c>
      <c r="I23" s="452" t="s">
        <v>402</v>
      </c>
      <c r="J23" s="458" t="s">
        <v>366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406</v>
      </c>
      <c r="F24" s="452" t="s">
        <v>429</v>
      </c>
      <c r="G24" s="452" t="s">
        <v>431</v>
      </c>
      <c r="H24" s="308" t="s">
        <v>306</v>
      </c>
      <c r="I24" s="452" t="s">
        <v>402</v>
      </c>
      <c r="J24" s="458" t="s">
        <v>366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406</v>
      </c>
      <c r="F25" s="452" t="s">
        <v>425</v>
      </c>
      <c r="G25" s="452" t="s">
        <v>407</v>
      </c>
      <c r="H25" s="308" t="s">
        <v>306</v>
      </c>
      <c r="I25" s="306" t="s">
        <v>432</v>
      </c>
      <c r="J25" s="458" t="s">
        <v>366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406</v>
      </c>
      <c r="F26" s="452" t="s">
        <v>382</v>
      </c>
      <c r="G26" s="452" t="s">
        <v>407</v>
      </c>
      <c r="H26" s="308" t="s">
        <v>306</v>
      </c>
      <c r="I26" s="306" t="s">
        <v>432</v>
      </c>
      <c r="J26" s="458" t="s">
        <v>366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406</v>
      </c>
      <c r="F27" s="452" t="s">
        <v>382</v>
      </c>
      <c r="G27" s="452" t="s">
        <v>402</v>
      </c>
      <c r="H27" s="308" t="s">
        <v>306</v>
      </c>
      <c r="I27" s="306" t="s">
        <v>432</v>
      </c>
      <c r="J27" s="458" t="s">
        <v>366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406</v>
      </c>
      <c r="F28" s="452" t="s">
        <v>377</v>
      </c>
      <c r="G28" s="452" t="s">
        <v>402</v>
      </c>
      <c r="H28" s="308" t="s">
        <v>306</v>
      </c>
      <c r="I28" s="306" t="s">
        <v>432</v>
      </c>
      <c r="J28" s="458" t="s">
        <v>366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402</v>
      </c>
      <c r="H29" s="308" t="s">
        <v>306</v>
      </c>
      <c r="I29" s="537" t="s">
        <v>407</v>
      </c>
      <c r="J29" s="458" t="s">
        <v>366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306</v>
      </c>
      <c r="I30" s="537" t="s">
        <v>407</v>
      </c>
      <c r="J30" s="458" t="s">
        <v>366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306</v>
      </c>
      <c r="I31" s="537"/>
      <c r="J31" s="458" t="s">
        <v>366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306</v>
      </c>
      <c r="I32" s="273"/>
      <c r="J32" s="458" t="s">
        <v>366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433</v>
      </c>
      <c r="F5" s="223" t="s">
        <v>434</v>
      </c>
      <c r="G5" s="223" t="s">
        <v>435</v>
      </c>
      <c r="H5" s="223" t="s">
        <v>436</v>
      </c>
      <c r="I5" s="223" t="s">
        <v>437</v>
      </c>
      <c r="J5" s="223" t="s">
        <v>438</v>
      </c>
      <c r="K5" s="223" t="s">
        <v>439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440</v>
      </c>
      <c r="F6" s="282" t="s">
        <v>440</v>
      </c>
      <c r="G6" s="282" t="s">
        <v>440</v>
      </c>
      <c r="H6" s="282" t="s">
        <v>440</v>
      </c>
      <c r="I6" s="282" t="s">
        <v>440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232</v>
      </c>
      <c r="F7" s="515" t="s">
        <v>232</v>
      </c>
      <c r="G7" s="515" t="s">
        <v>232</v>
      </c>
      <c r="H7" s="515" t="s">
        <v>232</v>
      </c>
      <c r="I7" s="452" t="s">
        <v>232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232</v>
      </c>
      <c r="F8" s="515" t="s">
        <v>232</v>
      </c>
      <c r="G8" s="452" t="s">
        <v>232</v>
      </c>
      <c r="H8" s="515" t="s">
        <v>232</v>
      </c>
      <c r="I8" s="452" t="s">
        <v>232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397</v>
      </c>
      <c r="G9" s="452" t="s">
        <v>382</v>
      </c>
      <c r="H9" s="452" t="s">
        <v>441</v>
      </c>
      <c r="I9" s="452" t="s">
        <v>442</v>
      </c>
      <c r="J9" s="460" t="s">
        <v>443</v>
      </c>
      <c r="K9" s="460" t="s">
        <v>443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397</v>
      </c>
      <c r="G10" s="452" t="s">
        <v>382</v>
      </c>
      <c r="H10" s="452" t="s">
        <v>325</v>
      </c>
      <c r="I10" s="452" t="s">
        <v>382</v>
      </c>
      <c r="J10" s="460" t="s">
        <v>443</v>
      </c>
      <c r="K10" s="460" t="s">
        <v>443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397</v>
      </c>
      <c r="G11" s="452" t="s">
        <v>382</v>
      </c>
      <c r="H11" s="452" t="s">
        <v>325</v>
      </c>
      <c r="I11" s="452" t="s">
        <v>382</v>
      </c>
      <c r="J11" s="460" t="s">
        <v>443</v>
      </c>
      <c r="K11" s="460" t="s">
        <v>443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397</v>
      </c>
      <c r="G12" s="452" t="s">
        <v>382</v>
      </c>
      <c r="H12" s="452" t="s">
        <v>226</v>
      </c>
      <c r="I12" s="452" t="s">
        <v>402</v>
      </c>
      <c r="J12" s="460" t="s">
        <v>443</v>
      </c>
      <c r="K12" s="460" t="s">
        <v>443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397</v>
      </c>
      <c r="G13" s="452" t="s">
        <v>232</v>
      </c>
      <c r="H13" s="306" t="s">
        <v>444</v>
      </c>
      <c r="I13" s="452" t="s">
        <v>445</v>
      </c>
      <c r="J13" s="460" t="s">
        <v>443</v>
      </c>
      <c r="K13" s="460" t="s">
        <v>443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397</v>
      </c>
      <c r="G14" s="452" t="s">
        <v>446</v>
      </c>
      <c r="H14" s="306" t="s">
        <v>444</v>
      </c>
      <c r="I14" s="452" t="s">
        <v>445</v>
      </c>
      <c r="J14" s="460" t="s">
        <v>443</v>
      </c>
      <c r="K14" s="46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397</v>
      </c>
      <c r="G15" s="452" t="s">
        <v>446</v>
      </c>
      <c r="H15" s="452" t="s">
        <v>447</v>
      </c>
      <c r="I15" s="452" t="s">
        <v>445</v>
      </c>
      <c r="J15" s="460" t="s">
        <v>443</v>
      </c>
      <c r="K15" s="460" t="s">
        <v>443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397</v>
      </c>
      <c r="G16" s="452" t="s">
        <v>446</v>
      </c>
      <c r="H16" s="452" t="s">
        <v>447</v>
      </c>
      <c r="I16" s="452" t="s">
        <v>445</v>
      </c>
      <c r="J16" s="460" t="s">
        <v>443</v>
      </c>
      <c r="K16" s="46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252</v>
      </c>
      <c r="G17" s="452" t="s">
        <v>446</v>
      </c>
      <c r="H17" s="452" t="s">
        <v>447</v>
      </c>
      <c r="I17" s="452" t="s">
        <v>448</v>
      </c>
      <c r="J17" s="460" t="s">
        <v>443</v>
      </c>
      <c r="K17" s="460" t="s">
        <v>443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252</v>
      </c>
      <c r="G18" s="452" t="s">
        <v>446</v>
      </c>
      <c r="H18" s="452" t="s">
        <v>426</v>
      </c>
      <c r="I18" s="452" t="s">
        <v>448</v>
      </c>
      <c r="J18" s="460" t="s">
        <v>443</v>
      </c>
      <c r="K18" s="460" t="s">
        <v>449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252</v>
      </c>
      <c r="G19" s="452" t="s">
        <v>402</v>
      </c>
      <c r="H19" s="452" t="s">
        <v>450</v>
      </c>
      <c r="I19" s="452" t="s">
        <v>448</v>
      </c>
      <c r="J19" s="460" t="s">
        <v>443</v>
      </c>
      <c r="K19" s="460" t="s">
        <v>449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252</v>
      </c>
      <c r="G20" s="452" t="s">
        <v>402</v>
      </c>
      <c r="H20" s="452" t="s">
        <v>450</v>
      </c>
      <c r="I20" s="452" t="s">
        <v>448</v>
      </c>
      <c r="J20" s="460" t="s">
        <v>443</v>
      </c>
      <c r="K20" s="460" t="s">
        <v>449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252</v>
      </c>
      <c r="G21" s="452" t="s">
        <v>402</v>
      </c>
      <c r="H21" s="452" t="s">
        <v>450</v>
      </c>
      <c r="I21" s="306" t="s">
        <v>424</v>
      </c>
      <c r="J21" s="460" t="s">
        <v>443</v>
      </c>
      <c r="K21" s="460" t="s">
        <v>449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252</v>
      </c>
      <c r="G22" s="452" t="s">
        <v>402</v>
      </c>
      <c r="H22" s="452" t="s">
        <v>450</v>
      </c>
      <c r="I22" s="306" t="s">
        <v>423</v>
      </c>
      <c r="J22" s="460" t="s">
        <v>443</v>
      </c>
      <c r="K22" s="460" t="s">
        <v>449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448</v>
      </c>
      <c r="G23" s="452" t="s">
        <v>403</v>
      </c>
      <c r="H23" s="452" t="s">
        <v>402</v>
      </c>
      <c r="I23" s="306" t="s">
        <v>426</v>
      </c>
      <c r="J23" s="460" t="s">
        <v>443</v>
      </c>
      <c r="K23" s="460" t="s">
        <v>449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397</v>
      </c>
      <c r="F24" s="452" t="s">
        <v>448</v>
      </c>
      <c r="G24" s="452" t="s">
        <v>403</v>
      </c>
      <c r="H24" s="452" t="s">
        <v>402</v>
      </c>
      <c r="I24" s="306" t="s">
        <v>426</v>
      </c>
      <c r="J24" s="460" t="s">
        <v>443</v>
      </c>
      <c r="K24" s="460" t="s">
        <v>443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397</v>
      </c>
      <c r="F25" s="452" t="s">
        <v>448</v>
      </c>
      <c r="G25" s="452" t="s">
        <v>403</v>
      </c>
      <c r="H25" s="452" t="s">
        <v>451</v>
      </c>
      <c r="I25" s="306" t="s">
        <v>426</v>
      </c>
      <c r="J25" s="460" t="s">
        <v>443</v>
      </c>
      <c r="K25" s="460" t="s">
        <v>443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397</v>
      </c>
      <c r="F26" s="452" t="s">
        <v>448</v>
      </c>
      <c r="G26" s="452" t="s">
        <v>403</v>
      </c>
      <c r="H26" s="452" t="s">
        <v>452</v>
      </c>
      <c r="I26" s="306" t="s">
        <v>426</v>
      </c>
      <c r="J26" s="460" t="s">
        <v>443</v>
      </c>
      <c r="K26" s="460" t="s">
        <v>443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397</v>
      </c>
      <c r="F27" s="452" t="s">
        <v>448</v>
      </c>
      <c r="G27" s="452" t="s">
        <v>453</v>
      </c>
      <c r="H27" s="213" t="s">
        <v>452</v>
      </c>
      <c r="I27" s="306" t="s">
        <v>426</v>
      </c>
      <c r="J27" s="460" t="s">
        <v>443</v>
      </c>
      <c r="K27" s="460" t="s">
        <v>443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397</v>
      </c>
      <c r="F28" s="452" t="s">
        <v>448</v>
      </c>
      <c r="G28" s="452" t="s">
        <v>454</v>
      </c>
      <c r="H28" s="213" t="s">
        <v>452</v>
      </c>
      <c r="I28" s="306" t="s">
        <v>426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455</v>
      </c>
      <c r="H29" s="539" t="s">
        <v>452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455</v>
      </c>
      <c r="H30" s="559" t="s">
        <v>452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455</v>
      </c>
      <c r="H31" s="559" t="s">
        <v>452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455</v>
      </c>
      <c r="H32" s="559" t="s">
        <v>452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457</v>
      </c>
      <c r="H5" s="223" t="s">
        <v>458</v>
      </c>
      <c r="I5" s="223" t="s">
        <v>459</v>
      </c>
      <c r="J5" s="223" t="s">
        <v>460</v>
      </c>
      <c r="K5" s="223" t="s">
        <v>461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462</v>
      </c>
      <c r="F6" s="282" t="s">
        <v>462</v>
      </c>
      <c r="G6" s="282" t="s">
        <v>462</v>
      </c>
      <c r="H6" s="282" t="s">
        <v>462</v>
      </c>
      <c r="I6" s="282" t="s">
        <v>462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343</v>
      </c>
      <c r="F7" s="452" t="s">
        <v>343</v>
      </c>
      <c r="G7" s="452" t="s">
        <v>343</v>
      </c>
      <c r="H7" s="452" t="s">
        <v>343</v>
      </c>
      <c r="I7" s="452" t="s">
        <v>343</v>
      </c>
      <c r="J7" s="458" t="s">
        <v>366</v>
      </c>
      <c r="K7" s="459"/>
      <c r="L7" s="61"/>
      <c r="M7" s="414" t="s">
        <v>54</v>
      </c>
      <c r="N7" s="326">
        <f>COUNTIF(E7:K39, "*YZ*")/2</f>
        <v>0</v>
      </c>
      <c r="O7" s="547" t="s">
        <v>463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343</v>
      </c>
      <c r="F8" s="452" t="s">
        <v>343</v>
      </c>
      <c r="G8" s="452" t="s">
        <v>464</v>
      </c>
      <c r="H8" s="452" t="s">
        <v>343</v>
      </c>
      <c r="I8" s="452" t="s">
        <v>343</v>
      </c>
      <c r="J8" s="458" t="s">
        <v>366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446</v>
      </c>
      <c r="G9" s="452" t="s">
        <v>397</v>
      </c>
      <c r="H9" s="452" t="s">
        <v>53</v>
      </c>
      <c r="I9" s="452" t="s">
        <v>402</v>
      </c>
      <c r="J9" s="458" t="s">
        <v>366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397</v>
      </c>
      <c r="H10" s="452" t="s">
        <v>53</v>
      </c>
      <c r="I10" s="452" t="s">
        <v>402</v>
      </c>
      <c r="J10" s="458" t="s">
        <v>366</v>
      </c>
      <c r="K10" s="460"/>
      <c r="L10" s="61"/>
      <c r="M10" s="414" t="s">
        <v>58</v>
      </c>
      <c r="N10" s="552">
        <f>COUNTIF(E7:K39, "*Wei Yen*")/2</f>
        <v>3.5</v>
      </c>
      <c r="O10" s="547" t="s">
        <v>463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336</v>
      </c>
      <c r="G11" s="452" t="s">
        <v>397</v>
      </c>
      <c r="H11" s="452" t="s">
        <v>446</v>
      </c>
      <c r="I11" s="452" t="s">
        <v>402</v>
      </c>
      <c r="J11" s="458" t="s">
        <v>366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423</v>
      </c>
      <c r="F12" s="452" t="s">
        <v>336</v>
      </c>
      <c r="G12" s="452" t="s">
        <v>397</v>
      </c>
      <c r="H12" s="452" t="s">
        <v>446</v>
      </c>
      <c r="I12" s="452" t="s">
        <v>402</v>
      </c>
      <c r="J12" s="458" t="s">
        <v>366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423</v>
      </c>
      <c r="F13" s="452" t="s">
        <v>336</v>
      </c>
      <c r="G13" s="452" t="s">
        <v>397</v>
      </c>
      <c r="H13" s="306" t="s">
        <v>423</v>
      </c>
      <c r="I13" s="452" t="s">
        <v>402</v>
      </c>
      <c r="J13" s="458" t="s">
        <v>366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446</v>
      </c>
      <c r="F14" s="452" t="s">
        <v>336</v>
      </c>
      <c r="G14" s="452" t="s">
        <v>397</v>
      </c>
      <c r="H14" s="306" t="s">
        <v>423</v>
      </c>
      <c r="I14" s="452" t="s">
        <v>402</v>
      </c>
      <c r="J14" s="458" t="s">
        <v>366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446</v>
      </c>
      <c r="F15" s="452" t="s">
        <v>336</v>
      </c>
      <c r="G15" s="452" t="s">
        <v>397</v>
      </c>
      <c r="H15" s="452" t="s">
        <v>53</v>
      </c>
      <c r="I15" s="452" t="s">
        <v>402</v>
      </c>
      <c r="J15" s="458" t="s">
        <v>366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336</v>
      </c>
      <c r="G16" s="452" t="s">
        <v>397</v>
      </c>
      <c r="H16" s="452" t="s">
        <v>424</v>
      </c>
      <c r="I16" s="306" t="s">
        <v>402</v>
      </c>
      <c r="J16" s="458" t="s">
        <v>366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336</v>
      </c>
      <c r="G17" s="452" t="s">
        <v>397</v>
      </c>
      <c r="H17" s="452" t="s">
        <v>424</v>
      </c>
      <c r="I17" s="306" t="s">
        <v>465</v>
      </c>
      <c r="J17" s="458" t="s">
        <v>366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423</v>
      </c>
      <c r="F18" s="452" t="s">
        <v>336</v>
      </c>
      <c r="G18" s="452" t="s">
        <v>397</v>
      </c>
      <c r="H18" s="452" t="s">
        <v>302</v>
      </c>
      <c r="I18" s="306" t="s">
        <v>465</v>
      </c>
      <c r="J18" s="458" t="s">
        <v>366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423</v>
      </c>
      <c r="F19" s="452" t="s">
        <v>466</v>
      </c>
      <c r="G19" s="452" t="s">
        <v>397</v>
      </c>
      <c r="H19" s="452" t="s">
        <v>302</v>
      </c>
      <c r="I19" s="306" t="s">
        <v>465</v>
      </c>
      <c r="J19" s="458" t="s">
        <v>366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423</v>
      </c>
      <c r="F20" s="452" t="s">
        <v>466</v>
      </c>
      <c r="G20" s="452" t="s">
        <v>397</v>
      </c>
      <c r="H20" s="452" t="s">
        <v>302</v>
      </c>
      <c r="I20" s="306" t="s">
        <v>465</v>
      </c>
      <c r="J20" s="458" t="s">
        <v>366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466</v>
      </c>
      <c r="G21" s="452" t="s">
        <v>467</v>
      </c>
      <c r="H21" s="452" t="s">
        <v>302</v>
      </c>
      <c r="I21" s="452" t="s">
        <v>53</v>
      </c>
      <c r="J21" s="458" t="s">
        <v>366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468</v>
      </c>
      <c r="G22" s="452" t="s">
        <v>467</v>
      </c>
      <c r="H22" s="452" t="s">
        <v>302</v>
      </c>
      <c r="I22" s="452" t="s">
        <v>53</v>
      </c>
      <c r="J22" s="458" t="s">
        <v>366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232</v>
      </c>
      <c r="F23" s="452" t="s">
        <v>468</v>
      </c>
      <c r="G23" s="452" t="s">
        <v>467</v>
      </c>
      <c r="H23" s="452" t="s">
        <v>421</v>
      </c>
      <c r="I23" s="452" t="s">
        <v>53</v>
      </c>
      <c r="J23" s="458" t="s">
        <v>366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232</v>
      </c>
      <c r="F24" s="452" t="s">
        <v>468</v>
      </c>
      <c r="G24" s="452" t="s">
        <v>467</v>
      </c>
      <c r="H24" s="452" t="s">
        <v>402</v>
      </c>
      <c r="I24" s="452" t="s">
        <v>53</v>
      </c>
      <c r="J24" s="458" t="s">
        <v>366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232</v>
      </c>
      <c r="F25" s="452" t="s">
        <v>468</v>
      </c>
      <c r="G25" s="452" t="s">
        <v>53</v>
      </c>
      <c r="H25" s="452" t="s">
        <v>402</v>
      </c>
      <c r="I25" s="452" t="s">
        <v>469</v>
      </c>
      <c r="J25" s="458" t="s">
        <v>366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232</v>
      </c>
      <c r="F26" s="452" t="s">
        <v>468</v>
      </c>
      <c r="G26" s="452" t="s">
        <v>470</v>
      </c>
      <c r="H26" s="452" t="s">
        <v>402</v>
      </c>
      <c r="I26" s="452" t="s">
        <v>469</v>
      </c>
      <c r="J26" s="458" t="s">
        <v>366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232</v>
      </c>
      <c r="F27" s="452" t="s">
        <v>468</v>
      </c>
      <c r="G27" s="452" t="s">
        <v>470</v>
      </c>
      <c r="H27" s="452" t="s">
        <v>53</v>
      </c>
      <c r="I27" s="452" t="s">
        <v>469</v>
      </c>
      <c r="J27" s="458" t="s">
        <v>366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232</v>
      </c>
      <c r="F28" s="452" t="s">
        <v>468</v>
      </c>
      <c r="G28" s="452" t="s">
        <v>470</v>
      </c>
      <c r="H28" s="452" t="s">
        <v>53</v>
      </c>
      <c r="I28" s="306" t="s">
        <v>403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471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471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471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471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 t="s">
        <v>473</v>
      </c>
      <c r="J6" s="237" t="s">
        <v>474</v>
      </c>
      <c r="K6" s="237" t="s">
        <v>474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475</v>
      </c>
      <c r="F7" s="452" t="s">
        <v>466</v>
      </c>
      <c r="G7" s="452" t="s">
        <v>475</v>
      </c>
      <c r="H7" s="452" t="s">
        <v>475</v>
      </c>
      <c r="I7" s="452" t="s">
        <v>423</v>
      </c>
      <c r="J7" s="540" t="s">
        <v>476</v>
      </c>
      <c r="K7" s="540" t="s">
        <v>477</v>
      </c>
      <c r="L7" s="61"/>
      <c r="M7" s="414" t="s">
        <v>54</v>
      </c>
      <c r="N7" s="326">
        <f>COUNTIF(E7:K39, "*YZ*")/2</f>
        <v>3.5</v>
      </c>
      <c r="O7" s="547" t="s">
        <v>463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475</v>
      </c>
      <c r="F8" s="452" t="s">
        <v>466</v>
      </c>
      <c r="G8" s="452" t="s">
        <v>475</v>
      </c>
      <c r="H8" s="452" t="s">
        <v>475</v>
      </c>
      <c r="I8" s="452" t="s">
        <v>423</v>
      </c>
      <c r="J8" s="540" t="s">
        <v>476</v>
      </c>
      <c r="K8" s="540" t="s">
        <v>477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423</v>
      </c>
      <c r="F9" s="452" t="s">
        <v>466</v>
      </c>
      <c r="G9" s="452" t="s">
        <v>68</v>
      </c>
      <c r="H9" s="452" t="s">
        <v>68</v>
      </c>
      <c r="I9" s="452" t="s">
        <v>423</v>
      </c>
      <c r="J9" s="540" t="s">
        <v>476</v>
      </c>
      <c r="K9" s="540" t="s">
        <v>477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397</v>
      </c>
      <c r="F10" s="452" t="s">
        <v>475</v>
      </c>
      <c r="G10" s="452" t="s">
        <v>68</v>
      </c>
      <c r="H10" s="452" t="s">
        <v>68</v>
      </c>
      <c r="I10" s="452" t="s">
        <v>423</v>
      </c>
      <c r="J10" s="540" t="s">
        <v>476</v>
      </c>
      <c r="K10" s="540" t="s">
        <v>477</v>
      </c>
      <c r="L10" s="61"/>
      <c r="M10" s="414" t="s">
        <v>58</v>
      </c>
      <c r="N10" s="552">
        <f>COUNTIF(E7:K39, "*Wei Yen*")/2</f>
        <v>0</v>
      </c>
      <c r="O10" s="547" t="s">
        <v>463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397</v>
      </c>
      <c r="F11" s="452" t="s">
        <v>475</v>
      </c>
      <c r="G11" s="452" t="s">
        <v>68</v>
      </c>
      <c r="H11" s="452" t="s">
        <v>450</v>
      </c>
      <c r="I11" s="452" t="s">
        <v>423</v>
      </c>
      <c r="J11" s="540" t="s">
        <v>476</v>
      </c>
      <c r="K11" s="540" t="s">
        <v>477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397</v>
      </c>
      <c r="F12" s="452" t="s">
        <v>475</v>
      </c>
      <c r="G12" s="452" t="s">
        <v>68</v>
      </c>
      <c r="H12" s="452" t="s">
        <v>450</v>
      </c>
      <c r="I12" s="452" t="s">
        <v>423</v>
      </c>
      <c r="J12" s="540" t="s">
        <v>476</v>
      </c>
      <c r="K12" s="540" t="s">
        <v>477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478</v>
      </c>
      <c r="F13" s="452" t="s">
        <v>475</v>
      </c>
      <c r="G13" s="515" t="s">
        <v>397</v>
      </c>
      <c r="H13" s="306" t="s">
        <v>479</v>
      </c>
      <c r="I13" s="515" t="s">
        <v>397</v>
      </c>
      <c r="J13" s="540" t="s">
        <v>476</v>
      </c>
      <c r="K13" s="540" t="s">
        <v>477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425</v>
      </c>
      <c r="F14" s="452" t="s">
        <v>475</v>
      </c>
      <c r="G14" s="515" t="s">
        <v>397</v>
      </c>
      <c r="H14" s="306" t="s">
        <v>479</v>
      </c>
      <c r="I14" s="515" t="s">
        <v>397</v>
      </c>
      <c r="J14" s="540" t="s">
        <v>476</v>
      </c>
      <c r="K14" s="540" t="s">
        <v>477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425</v>
      </c>
      <c r="F15" s="452" t="s">
        <v>475</v>
      </c>
      <c r="G15" s="515" t="s">
        <v>397</v>
      </c>
      <c r="H15" s="452" t="s">
        <v>54</v>
      </c>
      <c r="I15" s="515" t="s">
        <v>397</v>
      </c>
      <c r="J15" s="540" t="s">
        <v>476</v>
      </c>
      <c r="K15" s="540" t="s">
        <v>477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480</v>
      </c>
      <c r="F16" s="452" t="s">
        <v>475</v>
      </c>
      <c r="G16" s="452" t="s">
        <v>68</v>
      </c>
      <c r="H16" s="452" t="s">
        <v>450</v>
      </c>
      <c r="I16" s="306" t="s">
        <v>283</v>
      </c>
      <c r="J16" s="540" t="s">
        <v>476</v>
      </c>
      <c r="K16" s="540" t="s">
        <v>477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480</v>
      </c>
      <c r="F17" s="452" t="s">
        <v>481</v>
      </c>
      <c r="G17" s="452" t="s">
        <v>68</v>
      </c>
      <c r="H17" s="452" t="s">
        <v>450</v>
      </c>
      <c r="I17" s="306" t="s">
        <v>283</v>
      </c>
      <c r="J17" s="540" t="s">
        <v>476</v>
      </c>
      <c r="K17" s="540" t="s">
        <v>477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480</v>
      </c>
      <c r="F18" s="452" t="s">
        <v>482</v>
      </c>
      <c r="G18" s="452" t="s">
        <v>68</v>
      </c>
      <c r="H18" s="452" t="s">
        <v>278</v>
      </c>
      <c r="I18" s="306" t="s">
        <v>483</v>
      </c>
      <c r="J18" s="540" t="s">
        <v>484</v>
      </c>
      <c r="K18" s="540" t="s">
        <v>477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480</v>
      </c>
      <c r="F19" s="452" t="s">
        <v>485</v>
      </c>
      <c r="G19" s="452" t="s">
        <v>53</v>
      </c>
      <c r="H19" s="452" t="s">
        <v>486</v>
      </c>
      <c r="I19" s="306" t="s">
        <v>466</v>
      </c>
      <c r="J19" s="540" t="s">
        <v>487</v>
      </c>
      <c r="K19" s="540" t="s">
        <v>488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480</v>
      </c>
      <c r="F20" s="452" t="s">
        <v>485</v>
      </c>
      <c r="G20" s="452" t="s">
        <v>53</v>
      </c>
      <c r="H20" s="452" t="s">
        <v>486</v>
      </c>
      <c r="I20" s="306" t="s">
        <v>483</v>
      </c>
      <c r="J20" s="540" t="s">
        <v>487</v>
      </c>
      <c r="K20" s="540" t="s">
        <v>477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480</v>
      </c>
      <c r="F21" s="452" t="s">
        <v>480</v>
      </c>
      <c r="G21" s="452" t="s">
        <v>68</v>
      </c>
      <c r="H21" s="452" t="s">
        <v>486</v>
      </c>
      <c r="I21" s="306" t="s">
        <v>489</v>
      </c>
      <c r="J21" s="540" t="s">
        <v>487</v>
      </c>
      <c r="K21" s="540" t="s">
        <v>477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480</v>
      </c>
      <c r="F22" s="452" t="s">
        <v>480</v>
      </c>
      <c r="G22" s="452" t="s">
        <v>490</v>
      </c>
      <c r="H22" s="452" t="s">
        <v>486</v>
      </c>
      <c r="I22" s="306" t="s">
        <v>489</v>
      </c>
      <c r="J22" s="540" t="s">
        <v>487</v>
      </c>
      <c r="K22" s="540" t="s">
        <v>477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441</v>
      </c>
      <c r="F23" s="452" t="s">
        <v>480</v>
      </c>
      <c r="G23" s="452" t="s">
        <v>490</v>
      </c>
      <c r="H23" s="452" t="s">
        <v>486</v>
      </c>
      <c r="I23" s="306" t="s">
        <v>489</v>
      </c>
      <c r="J23" s="540" t="s">
        <v>487</v>
      </c>
      <c r="K23" s="540" t="s">
        <v>477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441</v>
      </c>
      <c r="F24" s="452" t="s">
        <v>480</v>
      </c>
      <c r="G24" s="452" t="s">
        <v>490</v>
      </c>
      <c r="H24" s="452" t="s">
        <v>486</v>
      </c>
      <c r="I24" s="306" t="s">
        <v>491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480</v>
      </c>
      <c r="F25" s="452" t="s">
        <v>480</v>
      </c>
      <c r="G25" s="452" t="s">
        <v>67</v>
      </c>
      <c r="H25" s="452" t="s">
        <v>492</v>
      </c>
      <c r="I25" s="306" t="s">
        <v>491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480</v>
      </c>
      <c r="F26" s="452" t="s">
        <v>493</v>
      </c>
      <c r="G26" s="452" t="s">
        <v>67</v>
      </c>
      <c r="H26" s="452" t="s">
        <v>492</v>
      </c>
      <c r="I26" s="515" t="s">
        <v>397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480</v>
      </c>
      <c r="F27" s="452" t="s">
        <v>493</v>
      </c>
      <c r="G27" s="452" t="s">
        <v>67</v>
      </c>
      <c r="H27" s="452" t="s">
        <v>492</v>
      </c>
      <c r="I27" s="515" t="s">
        <v>397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480</v>
      </c>
      <c r="F28" s="452" t="s">
        <v>493</v>
      </c>
      <c r="G28" s="452" t="s">
        <v>67</v>
      </c>
      <c r="H28" s="452" t="s">
        <v>492</v>
      </c>
      <c r="I28" s="515" t="s">
        <v>397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246</v>
      </c>
      <c r="M50" s="61"/>
    </row>
    <row r="51" spans="2:13">
      <c r="B51" s="387" t="s">
        <v>138</v>
      </c>
      <c r="D51" t="s">
        <v>495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497</v>
      </c>
      <c r="F5" s="223" t="s">
        <v>498</v>
      </c>
      <c r="G5" s="223" t="s">
        <v>499</v>
      </c>
      <c r="H5" s="223" t="s">
        <v>500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501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441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510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510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511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511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511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511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511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511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511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511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511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511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246</v>
      </c>
      <c r="M49" s="61"/>
      <c r="N49" s="62"/>
      <c r="O49" s="61"/>
    </row>
    <row r="50" spans="2:15">
      <c r="B50" s="387" t="s">
        <v>138</v>
      </c>
      <c r="D50" t="s">
        <v>495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497</v>
      </c>
      <c r="F5" s="223" t="s">
        <v>498</v>
      </c>
      <c r="G5" s="223" t="s">
        <v>499</v>
      </c>
      <c r="H5" s="223" t="s">
        <v>500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470</v>
      </c>
      <c r="F7" s="452" t="s">
        <v>502</v>
      </c>
      <c r="G7" s="452" t="s">
        <v>513</v>
      </c>
      <c r="H7" s="452" t="s">
        <v>514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515</v>
      </c>
      <c r="F8" s="452" t="s">
        <v>516</v>
      </c>
      <c r="G8" s="452" t="s">
        <v>517</v>
      </c>
      <c r="H8" s="452" t="s">
        <v>514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470</v>
      </c>
      <c r="F9" s="452" t="s">
        <v>516</v>
      </c>
      <c r="G9" s="452" t="s">
        <v>513</v>
      </c>
      <c r="H9" s="452" t="s">
        <v>441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518</v>
      </c>
      <c r="F10" s="452" t="s">
        <v>516</v>
      </c>
      <c r="G10" s="452" t="s">
        <v>519</v>
      </c>
      <c r="H10" s="452" t="s">
        <v>441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520</v>
      </c>
      <c r="F11" s="452" t="s">
        <v>516</v>
      </c>
      <c r="G11" s="452" t="s">
        <v>521</v>
      </c>
      <c r="H11" s="452" t="s">
        <v>441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518</v>
      </c>
      <c r="F12" s="452" t="s">
        <v>522</v>
      </c>
      <c r="G12" s="452" t="s">
        <v>521</v>
      </c>
      <c r="H12" s="306" t="s">
        <v>483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518</v>
      </c>
      <c r="F13" s="452" t="s">
        <v>502</v>
      </c>
      <c r="G13" s="452" t="s">
        <v>521</v>
      </c>
      <c r="H13" s="306" t="s">
        <v>483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518</v>
      </c>
      <c r="F14" s="452" t="s">
        <v>502</v>
      </c>
      <c r="G14" s="452" t="s">
        <v>521</v>
      </c>
      <c r="H14" s="452" t="s">
        <v>441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518</v>
      </c>
      <c r="F15" s="452" t="s">
        <v>523</v>
      </c>
      <c r="G15" s="452" t="s">
        <v>524</v>
      </c>
      <c r="H15" s="452" t="s">
        <v>525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518</v>
      </c>
      <c r="F16" s="452" t="s">
        <v>526</v>
      </c>
      <c r="G16" s="452" t="s">
        <v>527</v>
      </c>
      <c r="H16" s="452" t="s">
        <v>528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520</v>
      </c>
      <c r="F17" s="452" t="s">
        <v>529</v>
      </c>
      <c r="G17" s="452" t="s">
        <v>527</v>
      </c>
      <c r="H17" s="452" t="s">
        <v>530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520</v>
      </c>
      <c r="F18" s="452" t="s">
        <v>529</v>
      </c>
      <c r="G18" s="452" t="s">
        <v>531</v>
      </c>
      <c r="H18" s="452" t="s">
        <v>530</v>
      </c>
      <c r="I18" s="306"/>
      <c r="J18" s="458"/>
      <c r="K18" s="458"/>
      <c r="L18" s="61"/>
      <c r="M18" s="414" t="s">
        <v>485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532</v>
      </c>
      <c r="F19" s="452" t="s">
        <v>529</v>
      </c>
      <c r="G19" s="452" t="s">
        <v>531</v>
      </c>
      <c r="H19" s="452" t="s">
        <v>533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532</v>
      </c>
      <c r="F20" s="452" t="s">
        <v>529</v>
      </c>
      <c r="G20" s="452" t="s">
        <v>531</v>
      </c>
      <c r="H20" s="452" t="s">
        <v>533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532</v>
      </c>
      <c r="F21" s="452" t="s">
        <v>529</v>
      </c>
      <c r="G21" s="452" t="s">
        <v>531</v>
      </c>
      <c r="H21" s="452" t="s">
        <v>534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535</v>
      </c>
      <c r="F22" s="452" t="s">
        <v>536</v>
      </c>
      <c r="G22" s="452" t="s">
        <v>537</v>
      </c>
      <c r="H22" s="452" t="s">
        <v>538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535</v>
      </c>
      <c r="F23" s="452" t="s">
        <v>536</v>
      </c>
      <c r="G23" s="452" t="s">
        <v>537</v>
      </c>
      <c r="H23" s="452" t="s">
        <v>538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535</v>
      </c>
      <c r="F24" s="452" t="s">
        <v>536</v>
      </c>
      <c r="G24" s="452" t="s">
        <v>537</v>
      </c>
      <c r="H24" s="452" t="s">
        <v>538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535</v>
      </c>
      <c r="F25" s="452" t="s">
        <v>539</v>
      </c>
      <c r="G25" s="452" t="s">
        <v>537</v>
      </c>
      <c r="H25" s="452" t="s">
        <v>538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535</v>
      </c>
      <c r="F26" s="452" t="s">
        <v>539</v>
      </c>
      <c r="G26" s="452" t="s">
        <v>537</v>
      </c>
      <c r="H26" s="452" t="s">
        <v>538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535</v>
      </c>
      <c r="F27" s="452" t="s">
        <v>540</v>
      </c>
      <c r="G27" s="452" t="s">
        <v>513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535</v>
      </c>
      <c r="F28" s="538" t="s">
        <v>57</v>
      </c>
      <c r="G28" s="353" t="s">
        <v>513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535</v>
      </c>
      <c r="F29" s="353"/>
      <c r="G29" s="353" t="s">
        <v>513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518</v>
      </c>
      <c r="F30" s="353"/>
      <c r="G30" s="353" t="s">
        <v>513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541</v>
      </c>
      <c r="M49" s="61"/>
      <c r="N49" s="62"/>
      <c r="O49" s="61"/>
    </row>
    <row r="50" spans="2:15">
      <c r="B50" s="387" t="s">
        <v>138</v>
      </c>
      <c r="D50" t="s">
        <v>495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543</v>
      </c>
      <c r="F5" s="223" t="s">
        <v>544</v>
      </c>
      <c r="G5" s="223" t="s">
        <v>545</v>
      </c>
      <c r="H5" s="223" t="s">
        <v>546</v>
      </c>
      <c r="I5" s="223" t="s">
        <v>547</v>
      </c>
      <c r="J5" s="223" t="s">
        <v>548</v>
      </c>
      <c r="K5" s="223" t="s">
        <v>549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550</v>
      </c>
      <c r="F6" s="282" t="s">
        <v>550</v>
      </c>
      <c r="G6" s="282" t="s">
        <v>550</v>
      </c>
      <c r="H6" s="282" t="s">
        <v>550</v>
      </c>
      <c r="I6" s="282" t="s">
        <v>550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425</v>
      </c>
      <c r="F7" s="452" t="s">
        <v>425</v>
      </c>
      <c r="G7" s="452" t="s">
        <v>425</v>
      </c>
      <c r="H7" s="306" t="s">
        <v>466</v>
      </c>
      <c r="I7" s="306" t="s">
        <v>425</v>
      </c>
      <c r="J7" s="458" t="s">
        <v>551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425</v>
      </c>
      <c r="F8" s="452" t="s">
        <v>425</v>
      </c>
      <c r="G8" s="452" t="s">
        <v>552</v>
      </c>
      <c r="H8" s="306" t="s">
        <v>466</v>
      </c>
      <c r="I8" s="306" t="s">
        <v>425</v>
      </c>
      <c r="J8" s="458" t="s">
        <v>553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485</v>
      </c>
      <c r="F9" s="452" t="s">
        <v>425</v>
      </c>
      <c r="G9" s="452" t="s">
        <v>554</v>
      </c>
      <c r="H9" s="306" t="s">
        <v>554</v>
      </c>
      <c r="I9" s="306" t="s">
        <v>425</v>
      </c>
      <c r="J9" s="458" t="s">
        <v>553</v>
      </c>
      <c r="K9" s="460"/>
      <c r="L9" s="61"/>
      <c r="M9" s="414" t="s">
        <v>57</v>
      </c>
      <c r="N9" s="326">
        <f>COUNTIF(E7:K39, "*Rafi*")/2</f>
        <v>33</v>
      </c>
      <c r="O9" s="419" t="s">
        <v>555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552</v>
      </c>
      <c r="F10" s="452" t="s">
        <v>556</v>
      </c>
      <c r="G10" s="452" t="s">
        <v>557</v>
      </c>
      <c r="H10" s="306" t="s">
        <v>558</v>
      </c>
      <c r="I10" s="306" t="s">
        <v>556</v>
      </c>
      <c r="J10" s="458" t="s">
        <v>553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552</v>
      </c>
      <c r="F11" s="452" t="s">
        <v>556</v>
      </c>
      <c r="G11" s="452" t="s">
        <v>557</v>
      </c>
      <c r="H11" s="306" t="s">
        <v>558</v>
      </c>
      <c r="I11" s="306" t="s">
        <v>556</v>
      </c>
      <c r="J11" s="458" t="s">
        <v>559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552</v>
      </c>
      <c r="F12" s="452" t="s">
        <v>556</v>
      </c>
      <c r="G12" s="452" t="s">
        <v>557</v>
      </c>
      <c r="H12" s="306" t="s">
        <v>558</v>
      </c>
      <c r="I12" s="306" t="s">
        <v>556</v>
      </c>
      <c r="J12" s="458" t="s">
        <v>559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560</v>
      </c>
      <c r="F13" s="452" t="s">
        <v>556</v>
      </c>
      <c r="G13" s="452" t="s">
        <v>557</v>
      </c>
      <c r="H13" s="306" t="s">
        <v>558</v>
      </c>
      <c r="I13" s="306" t="s">
        <v>556</v>
      </c>
      <c r="J13" s="458" t="s">
        <v>559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560</v>
      </c>
      <c r="F14" s="452" t="s">
        <v>556</v>
      </c>
      <c r="G14" s="452" t="s">
        <v>557</v>
      </c>
      <c r="H14" s="306" t="s">
        <v>558</v>
      </c>
      <c r="I14" s="306" t="s">
        <v>556</v>
      </c>
      <c r="J14" s="458" t="s">
        <v>559</v>
      </c>
      <c r="K14" s="460" t="s">
        <v>561</v>
      </c>
      <c r="L14" s="61"/>
      <c r="M14" s="414" t="s">
        <v>62</v>
      </c>
      <c r="N14" s="326">
        <f>COUNTIF(E7:K39, "*Vijay*")/2</f>
        <v>36</v>
      </c>
      <c r="O14" s="419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560</v>
      </c>
      <c r="F15" s="452" t="s">
        <v>556</v>
      </c>
      <c r="G15" s="452" t="s">
        <v>557</v>
      </c>
      <c r="H15" s="306" t="s">
        <v>558</v>
      </c>
      <c r="I15" s="306" t="s">
        <v>556</v>
      </c>
      <c r="J15" s="458" t="s">
        <v>559</v>
      </c>
      <c r="K15" s="460" t="s">
        <v>561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560</v>
      </c>
      <c r="F16" s="452" t="s">
        <v>556</v>
      </c>
      <c r="G16" s="452" t="s">
        <v>562</v>
      </c>
      <c r="H16" s="306" t="s">
        <v>558</v>
      </c>
      <c r="I16" s="306" t="s">
        <v>556</v>
      </c>
      <c r="J16" s="458" t="s">
        <v>559</v>
      </c>
      <c r="K16" s="460" t="s">
        <v>563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556</v>
      </c>
      <c r="F17" s="452" t="s">
        <v>556</v>
      </c>
      <c r="G17" s="452" t="s">
        <v>562</v>
      </c>
      <c r="H17" s="306" t="s">
        <v>483</v>
      </c>
      <c r="I17" s="306" t="s">
        <v>556</v>
      </c>
      <c r="J17" s="458" t="s">
        <v>559</v>
      </c>
      <c r="K17" s="460" t="s">
        <v>564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560</v>
      </c>
      <c r="F18" s="452" t="s">
        <v>556</v>
      </c>
      <c r="G18" s="452" t="s">
        <v>565</v>
      </c>
      <c r="H18" s="452" t="s">
        <v>566</v>
      </c>
      <c r="I18" s="306" t="s">
        <v>556</v>
      </c>
      <c r="J18" s="458" t="s">
        <v>559</v>
      </c>
      <c r="K18" s="460" t="s">
        <v>564</v>
      </c>
      <c r="L18" s="61"/>
      <c r="M18" s="414" t="s">
        <v>485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560</v>
      </c>
      <c r="F19" s="452" t="s">
        <v>283</v>
      </c>
      <c r="G19" s="452" t="s">
        <v>567</v>
      </c>
      <c r="H19" s="452" t="s">
        <v>568</v>
      </c>
      <c r="I19" s="306" t="s">
        <v>569</v>
      </c>
      <c r="J19" s="458" t="s">
        <v>559</v>
      </c>
      <c r="K19" s="460" t="s">
        <v>564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560</v>
      </c>
      <c r="F20" s="452" t="s">
        <v>560</v>
      </c>
      <c r="G20" s="452" t="s">
        <v>570</v>
      </c>
      <c r="H20" s="452" t="s">
        <v>571</v>
      </c>
      <c r="I20" s="306" t="s">
        <v>572</v>
      </c>
      <c r="J20" s="458" t="s">
        <v>559</v>
      </c>
      <c r="K20" s="460" t="s">
        <v>564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560</v>
      </c>
      <c r="F21" s="452" t="s">
        <v>560</v>
      </c>
      <c r="G21" s="452" t="s">
        <v>570</v>
      </c>
      <c r="H21" s="452" t="s">
        <v>571</v>
      </c>
      <c r="I21" s="306" t="s">
        <v>573</v>
      </c>
      <c r="J21" s="458" t="s">
        <v>559</v>
      </c>
      <c r="K21" s="460" t="s">
        <v>564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560</v>
      </c>
      <c r="F22" s="452" t="s">
        <v>560</v>
      </c>
      <c r="G22" s="452" t="s">
        <v>574</v>
      </c>
      <c r="H22" s="452" t="s">
        <v>575</v>
      </c>
      <c r="I22" s="306" t="s">
        <v>576</v>
      </c>
      <c r="J22" s="458" t="s">
        <v>559</v>
      </c>
      <c r="K22" s="460" t="s">
        <v>577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560</v>
      </c>
      <c r="F23" s="452" t="s">
        <v>560</v>
      </c>
      <c r="G23" s="452" t="s">
        <v>574</v>
      </c>
      <c r="H23" s="452" t="s">
        <v>575</v>
      </c>
      <c r="I23" s="306" t="s">
        <v>578</v>
      </c>
      <c r="J23" s="458" t="s">
        <v>559</v>
      </c>
      <c r="K23" s="460" t="s">
        <v>577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560</v>
      </c>
      <c r="F24" s="452" t="s">
        <v>560</v>
      </c>
      <c r="G24" s="452" t="s">
        <v>579</v>
      </c>
      <c r="H24" s="452" t="s">
        <v>575</v>
      </c>
      <c r="I24" s="306" t="s">
        <v>578</v>
      </c>
      <c r="J24" s="458" t="s">
        <v>559</v>
      </c>
      <c r="K24" s="460" t="s">
        <v>577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580</v>
      </c>
      <c r="F25" s="452" t="s">
        <v>560</v>
      </c>
      <c r="G25" s="452" t="s">
        <v>579</v>
      </c>
      <c r="H25" s="452" t="s">
        <v>575</v>
      </c>
      <c r="I25" s="306" t="s">
        <v>578</v>
      </c>
      <c r="J25" s="458" t="s">
        <v>559</v>
      </c>
      <c r="K25" s="460" t="s">
        <v>577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580</v>
      </c>
      <c r="F26" s="452" t="s">
        <v>560</v>
      </c>
      <c r="G26" s="452" t="s">
        <v>581</v>
      </c>
      <c r="H26" s="452" t="s">
        <v>582</v>
      </c>
      <c r="I26" s="306" t="s">
        <v>578</v>
      </c>
      <c r="J26" s="458" t="s">
        <v>583</v>
      </c>
      <c r="K26" s="460" t="s">
        <v>584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580</v>
      </c>
      <c r="F27" s="452" t="s">
        <v>560</v>
      </c>
      <c r="G27" s="452" t="s">
        <v>581</v>
      </c>
      <c r="H27" s="452" t="s">
        <v>585</v>
      </c>
      <c r="I27" s="306" t="s">
        <v>578</v>
      </c>
      <c r="J27" s="458" t="s">
        <v>583</v>
      </c>
      <c r="K27" s="460" t="s">
        <v>584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580</v>
      </c>
      <c r="F28" s="452" t="s">
        <v>560</v>
      </c>
      <c r="G28" s="452" t="s">
        <v>586</v>
      </c>
      <c r="H28" s="452" t="s">
        <v>587</v>
      </c>
      <c r="I28" s="306" t="s">
        <v>588</v>
      </c>
      <c r="J28" s="458" t="s">
        <v>583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589</v>
      </c>
      <c r="G29" s="438" t="s">
        <v>590</v>
      </c>
      <c r="H29" s="438" t="s">
        <v>591</v>
      </c>
      <c r="I29" s="439" t="s">
        <v>592</v>
      </c>
      <c r="J29" s="458" t="s">
        <v>583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593</v>
      </c>
      <c r="G30" s="438" t="s">
        <v>590</v>
      </c>
      <c r="H30" s="438" t="s">
        <v>591</v>
      </c>
      <c r="I30" s="439" t="s">
        <v>594</v>
      </c>
      <c r="J30" s="458" t="s">
        <v>583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593</v>
      </c>
      <c r="G31" s="438" t="s">
        <v>590</v>
      </c>
      <c r="H31" s="438" t="s">
        <v>595</v>
      </c>
      <c r="I31" s="439" t="s">
        <v>594</v>
      </c>
      <c r="J31" s="458" t="s">
        <v>583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596</v>
      </c>
      <c r="G32" s="438" t="s">
        <v>590</v>
      </c>
      <c r="H32" s="438" t="s">
        <v>597</v>
      </c>
      <c r="I32" s="439" t="s">
        <v>594</v>
      </c>
      <c r="J32" s="458" t="s">
        <v>583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596</v>
      </c>
      <c r="G33" s="438" t="s">
        <v>590</v>
      </c>
      <c r="H33" s="438" t="s">
        <v>597</v>
      </c>
      <c r="I33" s="439" t="s">
        <v>594</v>
      </c>
      <c r="J33" s="458" t="s">
        <v>583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593</v>
      </c>
      <c r="G34" s="438" t="s">
        <v>598</v>
      </c>
      <c r="H34" s="438" t="s">
        <v>599</v>
      </c>
      <c r="I34" s="439" t="s">
        <v>594</v>
      </c>
      <c r="J34" s="458" t="s">
        <v>583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593</v>
      </c>
      <c r="G35" s="438" t="s">
        <v>598</v>
      </c>
      <c r="H35" s="438" t="s">
        <v>599</v>
      </c>
      <c r="I35" s="439" t="s">
        <v>594</v>
      </c>
      <c r="J35" s="458" t="s">
        <v>583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593</v>
      </c>
      <c r="G36" s="438" t="s">
        <v>598</v>
      </c>
      <c r="H36" s="438" t="s">
        <v>599</v>
      </c>
      <c r="I36" s="439" t="s">
        <v>594</v>
      </c>
      <c r="J36" s="458" t="s">
        <v>583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593</v>
      </c>
      <c r="G37" s="438" t="s">
        <v>600</v>
      </c>
      <c r="H37" s="438" t="s">
        <v>599</v>
      </c>
      <c r="I37" s="439" t="s">
        <v>594</v>
      </c>
      <c r="J37" s="458" t="s">
        <v>583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593</v>
      </c>
      <c r="G38" s="438" t="s">
        <v>600</v>
      </c>
      <c r="H38" s="438" t="s">
        <v>599</v>
      </c>
      <c r="I38" s="439" t="s">
        <v>594</v>
      </c>
      <c r="J38" s="458" t="s">
        <v>559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593</v>
      </c>
      <c r="G39" s="350" t="s">
        <v>60</v>
      </c>
      <c r="H39" s="276" t="s">
        <v>60</v>
      </c>
      <c r="I39" s="439" t="s">
        <v>592</v>
      </c>
      <c r="J39" s="458" t="s">
        <v>559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541</v>
      </c>
      <c r="M50" s="61"/>
      <c r="N50" s="62"/>
    </row>
    <row r="51" spans="2:14">
      <c r="B51" s="387" t="s">
        <v>138</v>
      </c>
      <c r="D51" t="s">
        <v>495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602</v>
      </c>
      <c r="F5" s="223" t="s">
        <v>603</v>
      </c>
      <c r="G5" s="223" t="s">
        <v>604</v>
      </c>
      <c r="H5" s="223" t="s">
        <v>605</v>
      </c>
      <c r="I5" s="223" t="s">
        <v>606</v>
      </c>
      <c r="J5" s="223" t="s">
        <v>607</v>
      </c>
      <c r="K5" s="223" t="s">
        <v>608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609</v>
      </c>
      <c r="I7" s="306" t="s">
        <v>610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611</v>
      </c>
      <c r="H8" s="306" t="s">
        <v>612</v>
      </c>
      <c r="I8" s="306" t="s">
        <v>611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611</v>
      </c>
      <c r="H9" s="306" t="s">
        <v>612</v>
      </c>
      <c r="I9" s="306" t="s">
        <v>611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611</v>
      </c>
      <c r="H10" s="306" t="s">
        <v>612</v>
      </c>
      <c r="I10" s="306" t="s">
        <v>613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611</v>
      </c>
      <c r="H11" s="306" t="s">
        <v>612</v>
      </c>
      <c r="I11" s="306" t="s">
        <v>613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611</v>
      </c>
      <c r="H12" s="306" t="s">
        <v>612</v>
      </c>
      <c r="I12" s="306" t="s">
        <v>613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611</v>
      </c>
      <c r="H13" s="306" t="s">
        <v>612</v>
      </c>
      <c r="I13" s="306" t="s">
        <v>613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611</v>
      </c>
      <c r="H14" s="306" t="s">
        <v>612</v>
      </c>
      <c r="I14" s="306" t="s">
        <v>614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611</v>
      </c>
      <c r="H15" s="306" t="s">
        <v>612</v>
      </c>
      <c r="I15" s="306" t="s">
        <v>614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615</v>
      </c>
      <c r="I16" s="306" t="s">
        <v>616</v>
      </c>
      <c r="J16" s="458" t="s">
        <v>61</v>
      </c>
      <c r="K16" s="459" t="s">
        <v>617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618</v>
      </c>
      <c r="H17" s="306" t="s">
        <v>619</v>
      </c>
      <c r="I17" s="452" t="s">
        <v>620</v>
      </c>
      <c r="J17" s="458" t="s">
        <v>61</v>
      </c>
      <c r="K17" s="459" t="s">
        <v>617</v>
      </c>
      <c r="L17" s="61"/>
      <c r="M17" s="414" t="s">
        <v>65</v>
      </c>
      <c r="N17" s="326">
        <f>COUNTIF(E7:K39, "*Michael*")/2</f>
        <v>15</v>
      </c>
      <c r="O17" s="547" t="s">
        <v>621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618</v>
      </c>
      <c r="H18" s="306" t="s">
        <v>622</v>
      </c>
      <c r="I18" s="452" t="s">
        <v>620</v>
      </c>
      <c r="J18" s="458" t="s">
        <v>61</v>
      </c>
      <c r="K18" s="459" t="s">
        <v>617</v>
      </c>
      <c r="L18" s="61"/>
      <c r="M18" s="414" t="s">
        <v>485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618</v>
      </c>
      <c r="H19" s="306" t="s">
        <v>622</v>
      </c>
      <c r="I19" s="452" t="s">
        <v>620</v>
      </c>
      <c r="J19" s="458" t="s">
        <v>61</v>
      </c>
      <c r="K19" s="459" t="s">
        <v>617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623</v>
      </c>
      <c r="H20" s="306" t="s">
        <v>624</v>
      </c>
      <c r="I20" s="452" t="s">
        <v>625</v>
      </c>
      <c r="J20" s="458" t="s">
        <v>61</v>
      </c>
      <c r="K20" s="459" t="s">
        <v>617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626</v>
      </c>
      <c r="H21" s="306" t="s">
        <v>622</v>
      </c>
      <c r="I21" s="452" t="s">
        <v>620</v>
      </c>
      <c r="J21" s="458" t="s">
        <v>61</v>
      </c>
      <c r="K21" s="459" t="s">
        <v>617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623</v>
      </c>
      <c r="H22" s="306" t="s">
        <v>622</v>
      </c>
      <c r="I22" s="452" t="s">
        <v>620</v>
      </c>
      <c r="J22" s="458" t="s">
        <v>61</v>
      </c>
      <c r="K22" s="459" t="s">
        <v>617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627</v>
      </c>
      <c r="H23" s="306" t="s">
        <v>622</v>
      </c>
      <c r="I23" s="452" t="s">
        <v>620</v>
      </c>
      <c r="J23" s="458" t="s">
        <v>61</v>
      </c>
      <c r="K23" s="459" t="s">
        <v>617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627</v>
      </c>
      <c r="H24" s="306" t="s">
        <v>619</v>
      </c>
      <c r="I24" s="452" t="s">
        <v>628</v>
      </c>
      <c r="J24" s="458" t="s">
        <v>61</v>
      </c>
      <c r="K24" s="459" t="s">
        <v>617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627</v>
      </c>
      <c r="H25" s="452" t="s">
        <v>629</v>
      </c>
      <c r="I25" s="452" t="s">
        <v>629</v>
      </c>
      <c r="J25" s="458" t="s">
        <v>61</v>
      </c>
      <c r="K25" s="459" t="s">
        <v>617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627</v>
      </c>
      <c r="H26" s="452" t="s">
        <v>629</v>
      </c>
      <c r="I26" s="452" t="s">
        <v>630</v>
      </c>
      <c r="J26" s="458"/>
      <c r="K26" s="459" t="s">
        <v>617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486</v>
      </c>
      <c r="H27" s="452" t="s">
        <v>486</v>
      </c>
      <c r="I27" s="452" t="s">
        <v>485</v>
      </c>
      <c r="J27" s="458"/>
      <c r="K27" s="459" t="s">
        <v>617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485</v>
      </c>
      <c r="H28" s="452" t="s">
        <v>486</v>
      </c>
      <c r="I28" s="452" t="s">
        <v>485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631</v>
      </c>
      <c r="M50" s="61"/>
      <c r="N50" s="62"/>
      <c r="O50" s="61"/>
    </row>
    <row r="51" spans="2:15">
      <c r="B51" s="387" t="s">
        <v>138</v>
      </c>
      <c r="D51" t="s">
        <v>495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633</v>
      </c>
      <c r="K5" s="223" t="s">
        <v>634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635</v>
      </c>
      <c r="F6" s="282" t="s">
        <v>635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636</v>
      </c>
      <c r="F7" s="452" t="s">
        <v>637</v>
      </c>
      <c r="G7" s="452" t="s">
        <v>637</v>
      </c>
      <c r="H7" s="306" t="s">
        <v>283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636</v>
      </c>
      <c r="F8" s="452" t="s">
        <v>637</v>
      </c>
      <c r="G8" s="452" t="s">
        <v>638</v>
      </c>
      <c r="H8" s="306" t="s">
        <v>639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636</v>
      </c>
      <c r="F9" s="452" t="s">
        <v>637</v>
      </c>
      <c r="G9" s="452" t="s">
        <v>638</v>
      </c>
      <c r="H9" s="306" t="s">
        <v>640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636</v>
      </c>
      <c r="F10" s="452" t="s">
        <v>637</v>
      </c>
      <c r="G10" s="452" t="s">
        <v>638</v>
      </c>
      <c r="H10" s="306" t="s">
        <v>640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636</v>
      </c>
      <c r="F11" s="452" t="s">
        <v>637</v>
      </c>
      <c r="G11" s="452" t="s">
        <v>638</v>
      </c>
      <c r="H11" s="306" t="s">
        <v>640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636</v>
      </c>
      <c r="F12" s="452" t="s">
        <v>637</v>
      </c>
      <c r="G12" s="452" t="s">
        <v>638</v>
      </c>
      <c r="H12" s="306" t="s">
        <v>640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636</v>
      </c>
      <c r="F13" s="452" t="s">
        <v>641</v>
      </c>
      <c r="G13" s="452" t="s">
        <v>638</v>
      </c>
      <c r="H13" s="306" t="s">
        <v>640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641</v>
      </c>
      <c r="G14" s="452" t="s">
        <v>638</v>
      </c>
      <c r="H14" s="306" t="s">
        <v>640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641</v>
      </c>
      <c r="G15" s="452" t="s">
        <v>638</v>
      </c>
      <c r="H15" s="306" t="s">
        <v>640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641</v>
      </c>
      <c r="G16" s="452" t="s">
        <v>638</v>
      </c>
      <c r="H16" s="452" t="s">
        <v>643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644</v>
      </c>
      <c r="F17" s="452" t="s">
        <v>641</v>
      </c>
      <c r="G17" s="306" t="s">
        <v>645</v>
      </c>
      <c r="H17" s="452" t="s">
        <v>643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642</v>
      </c>
      <c r="F18" s="452" t="s">
        <v>637</v>
      </c>
      <c r="G18" s="306" t="s">
        <v>645</v>
      </c>
      <c r="H18" s="452" t="s">
        <v>643</v>
      </c>
      <c r="I18" s="308"/>
      <c r="J18" s="458"/>
      <c r="K18" s="460" t="s">
        <v>57</v>
      </c>
      <c r="L18" s="61"/>
      <c r="M18" s="414" t="s">
        <v>485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306</v>
      </c>
      <c r="F19" s="452" t="s">
        <v>481</v>
      </c>
      <c r="G19" s="452" t="s">
        <v>647</v>
      </c>
      <c r="H19" s="452" t="s">
        <v>648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649</v>
      </c>
      <c r="F20" s="452" t="s">
        <v>481</v>
      </c>
      <c r="G20" s="452" t="s">
        <v>650</v>
      </c>
      <c r="H20" s="452" t="s">
        <v>651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481</v>
      </c>
      <c r="G21" s="452" t="s">
        <v>652</v>
      </c>
      <c r="H21" s="452" t="s">
        <v>653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655</v>
      </c>
      <c r="G22" s="452" t="s">
        <v>652</v>
      </c>
      <c r="H22" s="452" t="s">
        <v>656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 t="s">
        <v>652</v>
      </c>
      <c r="H23" s="452" t="s">
        <v>657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658</v>
      </c>
      <c r="G24" s="452" t="s">
        <v>652</v>
      </c>
      <c r="H24" s="452" t="s">
        <v>657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654</v>
      </c>
      <c r="F25" s="452" t="s">
        <v>658</v>
      </c>
      <c r="G25" s="452" t="s">
        <v>652</v>
      </c>
      <c r="H25" s="452" t="s">
        <v>659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654</v>
      </c>
      <c r="F26" s="452" t="s">
        <v>660</v>
      </c>
      <c r="G26" s="452" t="s">
        <v>652</v>
      </c>
      <c r="H26" s="452" t="s">
        <v>659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470</v>
      </c>
      <c r="F27" s="452" t="s">
        <v>660</v>
      </c>
      <c r="G27" s="452" t="s">
        <v>652</v>
      </c>
      <c r="H27" s="452" t="s">
        <v>659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470</v>
      </c>
      <c r="F28" s="452" t="s">
        <v>660</v>
      </c>
      <c r="G28" s="452" t="s">
        <v>467</v>
      </c>
      <c r="H28" s="452" t="s">
        <v>659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661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661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661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661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631</v>
      </c>
      <c r="M50" s="61"/>
      <c r="N50" s="62"/>
      <c r="O50" s="61"/>
    </row>
    <row r="51" spans="2:15">
      <c r="B51" s="387" t="s">
        <v>138</v>
      </c>
      <c r="D51" t="s">
        <v>495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663</v>
      </c>
      <c r="F5" s="223" t="s">
        <v>664</v>
      </c>
      <c r="G5" s="223" t="s">
        <v>665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666</v>
      </c>
      <c r="I6" s="282" t="s">
        <v>667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669</v>
      </c>
      <c r="J10" s="458"/>
      <c r="K10" s="459" t="s">
        <v>670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669</v>
      </c>
      <c r="J11" s="458"/>
      <c r="K11" s="459" t="s">
        <v>670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671</v>
      </c>
      <c r="J12" s="458"/>
      <c r="K12" s="459" t="s">
        <v>670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672</v>
      </c>
      <c r="J13" s="458"/>
      <c r="K13" s="459" t="s">
        <v>670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673</v>
      </c>
      <c r="J14" s="458"/>
      <c r="K14" s="459" t="s">
        <v>670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673</v>
      </c>
      <c r="J15" s="458"/>
      <c r="K15" s="459" t="s">
        <v>670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673</v>
      </c>
      <c r="J16" s="458" t="s">
        <v>600</v>
      </c>
      <c r="K16" s="459" t="s">
        <v>670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673</v>
      </c>
      <c r="J17" s="458" t="s">
        <v>600</v>
      </c>
      <c r="K17" s="459" t="s">
        <v>670</v>
      </c>
      <c r="L17" s="61"/>
      <c r="M17" s="414" t="s">
        <v>65</v>
      </c>
      <c r="N17" s="326">
        <f>COUNTIF(E7:K39, "*Michael*")/2</f>
        <v>4.5</v>
      </c>
      <c r="O17" s="547" t="s">
        <v>646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673</v>
      </c>
      <c r="J18" s="458" t="s">
        <v>600</v>
      </c>
      <c r="K18" s="459" t="s">
        <v>670</v>
      </c>
      <c r="L18" s="61"/>
      <c r="M18" s="414" t="s">
        <v>485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674</v>
      </c>
      <c r="J19" s="458" t="s">
        <v>600</v>
      </c>
      <c r="K19" s="459" t="s">
        <v>670</v>
      </c>
      <c r="L19" s="61"/>
      <c r="M19" s="545" t="s">
        <v>67</v>
      </c>
      <c r="N19" s="551">
        <f>COUNTIF(E7:K39, "*Jia Leong*")/2</f>
        <v>0</v>
      </c>
      <c r="O19" s="547" t="s">
        <v>263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675</v>
      </c>
      <c r="J20" s="458" t="s">
        <v>600</v>
      </c>
      <c r="K20" s="459" t="s">
        <v>670</v>
      </c>
      <c r="L20" s="61"/>
      <c r="M20" s="414" t="s">
        <v>68</v>
      </c>
      <c r="N20" s="326">
        <f>COUNTIF(E7:K39, "*Shaun*")/2</f>
        <v>4</v>
      </c>
      <c r="O20" s="547" t="s">
        <v>263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676</v>
      </c>
      <c r="J21" s="458" t="s">
        <v>600</v>
      </c>
      <c r="K21" s="459" t="s">
        <v>670</v>
      </c>
      <c r="L21" s="61"/>
      <c r="M21" s="414" t="s">
        <v>106</v>
      </c>
      <c r="N21" s="326">
        <f>COUNTIF(E7:K39, "*Angel*")/2</f>
        <v>0</v>
      </c>
      <c r="O21" s="547" t="s">
        <v>263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676</v>
      </c>
      <c r="J22" s="458" t="s">
        <v>600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676</v>
      </c>
      <c r="J23" s="458" t="s">
        <v>600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631</v>
      </c>
      <c r="M50" s="61"/>
      <c r="N50" s="62"/>
      <c r="O50" s="61"/>
    </row>
    <row r="51" spans="2:15">
      <c r="B51" s="387" t="s">
        <v>138</v>
      </c>
      <c r="D51" t="s">
        <v>495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663</v>
      </c>
      <c r="F5" s="223" t="s">
        <v>664</v>
      </c>
      <c r="G5" s="223" t="s">
        <v>665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677</v>
      </c>
      <c r="F6" s="282" t="s">
        <v>667</v>
      </c>
      <c r="G6" s="282" t="s">
        <v>667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678</v>
      </c>
      <c r="F7" s="452" t="s">
        <v>679</v>
      </c>
      <c r="G7" s="452" t="s">
        <v>679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678</v>
      </c>
      <c r="F8" s="452" t="s">
        <v>679</v>
      </c>
      <c r="G8" s="452" t="s">
        <v>679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678</v>
      </c>
      <c r="F9" s="452" t="s">
        <v>679</v>
      </c>
      <c r="G9" s="452" t="s">
        <v>679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678</v>
      </c>
      <c r="F10" s="452" t="s">
        <v>679</v>
      </c>
      <c r="G10" s="452" t="s">
        <v>679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678</v>
      </c>
      <c r="F11" s="452" t="s">
        <v>679</v>
      </c>
      <c r="G11" s="452" t="s">
        <v>679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678</v>
      </c>
      <c r="F12" s="452" t="s">
        <v>63</v>
      </c>
      <c r="G12" s="452" t="s">
        <v>679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678</v>
      </c>
      <c r="F13" s="452" t="s">
        <v>68</v>
      </c>
      <c r="G13" s="306" t="s">
        <v>680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681</v>
      </c>
      <c r="F14" s="452" t="s">
        <v>68</v>
      </c>
      <c r="G14" s="452" t="s">
        <v>680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681</v>
      </c>
      <c r="F15" s="452" t="s">
        <v>682</v>
      </c>
      <c r="G15" s="452" t="s">
        <v>680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681</v>
      </c>
      <c r="F16" s="452" t="s">
        <v>683</v>
      </c>
      <c r="G16" s="452" t="s">
        <v>680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681</v>
      </c>
      <c r="F17" s="452" t="s">
        <v>683</v>
      </c>
      <c r="G17" s="452" t="s">
        <v>680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684</v>
      </c>
      <c r="F18" s="452" t="s">
        <v>685</v>
      </c>
      <c r="G18" s="452" t="s">
        <v>355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686</v>
      </c>
      <c r="F19" s="452" t="s">
        <v>253</v>
      </c>
      <c r="G19" s="452" t="s">
        <v>355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687</v>
      </c>
      <c r="G20" s="452" t="s">
        <v>355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688</v>
      </c>
      <c r="F21" s="452" t="s">
        <v>687</v>
      </c>
      <c r="G21" s="452" t="s">
        <v>355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688</v>
      </c>
      <c r="F22" s="452" t="s">
        <v>687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688</v>
      </c>
      <c r="F23" s="452" t="s">
        <v>689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688</v>
      </c>
      <c r="F24" s="452" t="s">
        <v>689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689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689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690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690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691</v>
      </c>
      <c r="M50" s="61"/>
      <c r="N50" s="62"/>
      <c r="O50" s="61"/>
    </row>
    <row r="51" spans="2:15">
      <c r="B51" s="387" t="s">
        <v>138</v>
      </c>
      <c r="D51" t="s">
        <v>495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 t="s">
        <v>696</v>
      </c>
      <c r="I5" s="223" t="s">
        <v>697</v>
      </c>
      <c r="J5" s="223" t="s">
        <v>698</v>
      </c>
      <c r="K5" s="223" t="s">
        <v>699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700</v>
      </c>
      <c r="F7" s="452" t="s">
        <v>701</v>
      </c>
      <c r="G7" s="452" t="s">
        <v>700</v>
      </c>
      <c r="H7" s="824"/>
      <c r="I7" s="306" t="s">
        <v>702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700</v>
      </c>
      <c r="F8" s="452" t="s">
        <v>701</v>
      </c>
      <c r="G8" s="452" t="s">
        <v>700</v>
      </c>
      <c r="H8" s="824"/>
      <c r="I8" s="306" t="s">
        <v>702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700</v>
      </c>
      <c r="F9" s="452" t="s">
        <v>701</v>
      </c>
      <c r="G9" s="452" t="s">
        <v>700</v>
      </c>
      <c r="H9" s="824"/>
      <c r="I9" s="306" t="s">
        <v>702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700</v>
      </c>
      <c r="F10" s="452" t="s">
        <v>701</v>
      </c>
      <c r="G10" s="452" t="s">
        <v>700</v>
      </c>
      <c r="H10" s="824"/>
      <c r="I10" s="306" t="s">
        <v>702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700</v>
      </c>
      <c r="F11" s="452" t="s">
        <v>701</v>
      </c>
      <c r="G11" s="452" t="s">
        <v>700</v>
      </c>
      <c r="H11" s="824"/>
      <c r="I11" s="306" t="s">
        <v>702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700</v>
      </c>
      <c r="F12" s="452" t="s">
        <v>703</v>
      </c>
      <c r="G12" s="306" t="s">
        <v>700</v>
      </c>
      <c r="H12" s="824"/>
      <c r="I12" s="306" t="s">
        <v>702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355</v>
      </c>
      <c r="F13" s="452" t="s">
        <v>682</v>
      </c>
      <c r="G13" s="452" t="s">
        <v>700</v>
      </c>
      <c r="H13" s="824"/>
      <c r="I13" s="306" t="s">
        <v>702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355</v>
      </c>
      <c r="F14" s="452" t="s">
        <v>683</v>
      </c>
      <c r="G14" s="452" t="s">
        <v>700</v>
      </c>
      <c r="H14" s="824"/>
      <c r="I14" s="306" t="s">
        <v>702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355</v>
      </c>
      <c r="F15" s="452" t="s">
        <v>683</v>
      </c>
      <c r="G15" s="452" t="s">
        <v>56</v>
      </c>
      <c r="H15" s="824"/>
      <c r="I15" s="306" t="s">
        <v>248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704</v>
      </c>
      <c r="F16" s="452" t="s">
        <v>683</v>
      </c>
      <c r="G16" s="452" t="s">
        <v>56</v>
      </c>
      <c r="H16" s="824"/>
      <c r="I16" s="306" t="s">
        <v>248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705</v>
      </c>
      <c r="F17" s="452" t="s">
        <v>345</v>
      </c>
      <c r="G17" s="452" t="s">
        <v>331</v>
      </c>
      <c r="H17" s="824"/>
      <c r="I17" s="306" t="s">
        <v>706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345</v>
      </c>
      <c r="F18" s="452" t="s">
        <v>701</v>
      </c>
      <c r="G18" s="452" t="s">
        <v>331</v>
      </c>
      <c r="H18" s="824"/>
      <c r="I18" s="306" t="s">
        <v>706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345</v>
      </c>
      <c r="F19" s="452" t="s">
        <v>701</v>
      </c>
      <c r="G19" s="452" t="s">
        <v>331</v>
      </c>
      <c r="H19" s="824"/>
      <c r="I19" s="306" t="s">
        <v>706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345</v>
      </c>
      <c r="F20" s="452" t="s">
        <v>707</v>
      </c>
      <c r="G20" s="452" t="s">
        <v>331</v>
      </c>
      <c r="H20" s="824"/>
      <c r="I20" s="306" t="s">
        <v>706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345</v>
      </c>
      <c r="F21" s="452" t="s">
        <v>707</v>
      </c>
      <c r="G21" s="452" t="s">
        <v>331</v>
      </c>
      <c r="H21" s="824"/>
      <c r="I21" s="306" t="s">
        <v>706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701</v>
      </c>
      <c r="F22" s="452" t="s">
        <v>708</v>
      </c>
      <c r="G22" s="452" t="s">
        <v>331</v>
      </c>
      <c r="H22" s="824"/>
      <c r="I22" s="306" t="s">
        <v>706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701</v>
      </c>
      <c r="F23" s="452" t="s">
        <v>708</v>
      </c>
      <c r="G23" s="452" t="s">
        <v>709</v>
      </c>
      <c r="H23" s="824"/>
      <c r="I23" s="306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253</v>
      </c>
      <c r="F24" s="452" t="s">
        <v>708</v>
      </c>
      <c r="G24" s="452" t="s">
        <v>710</v>
      </c>
      <c r="H24" s="824"/>
      <c r="I24" s="306" t="s">
        <v>711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253</v>
      </c>
      <c r="F25" s="452" t="s">
        <v>712</v>
      </c>
      <c r="G25" s="452" t="s">
        <v>713</v>
      </c>
      <c r="H25" s="824"/>
      <c r="I25" s="306" t="s">
        <v>711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253</v>
      </c>
      <c r="F26" s="452" t="s">
        <v>714</v>
      </c>
      <c r="G26" s="452" t="s">
        <v>713</v>
      </c>
      <c r="H26" s="824"/>
      <c r="I26" s="306" t="s">
        <v>711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253</v>
      </c>
      <c r="F27" s="452" t="s">
        <v>714</v>
      </c>
      <c r="G27" s="452" t="s">
        <v>713</v>
      </c>
      <c r="H27" s="825"/>
      <c r="I27" s="306" t="s">
        <v>711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715</v>
      </c>
      <c r="M49" s="61"/>
      <c r="N49" s="62"/>
      <c r="O49" s="61"/>
    </row>
    <row r="50" spans="2:15">
      <c r="B50" s="387" t="s">
        <v>138</v>
      </c>
      <c r="D50" t="s">
        <v>495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717</v>
      </c>
      <c r="F5" s="223" t="s">
        <v>718</v>
      </c>
      <c r="G5" s="223" t="s">
        <v>719</v>
      </c>
      <c r="H5" s="223" t="s">
        <v>720</v>
      </c>
      <c r="I5" s="223" t="s">
        <v>721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462</v>
      </c>
      <c r="F6" s="282" t="s">
        <v>462</v>
      </c>
      <c r="G6" s="282" t="s">
        <v>462</v>
      </c>
      <c r="H6" s="282" t="s">
        <v>462</v>
      </c>
      <c r="I6" s="282" t="s">
        <v>462</v>
      </c>
      <c r="J6" s="456"/>
      <c r="K6" s="457"/>
      <c r="L6" s="61"/>
      <c r="M6" s="424" t="s">
        <v>724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357</v>
      </c>
      <c r="F7" s="452" t="s">
        <v>725</v>
      </c>
      <c r="G7" s="452" t="s">
        <v>343</v>
      </c>
      <c r="H7" s="306" t="s">
        <v>726</v>
      </c>
      <c r="I7" s="452" t="s">
        <v>727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357</v>
      </c>
      <c r="F8" s="452" t="s">
        <v>446</v>
      </c>
      <c r="G8" s="452" t="s">
        <v>728</v>
      </c>
      <c r="H8" s="306" t="s">
        <v>724</v>
      </c>
      <c r="I8" s="452" t="s">
        <v>727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729</v>
      </c>
      <c r="G9" s="452" t="s">
        <v>728</v>
      </c>
      <c r="H9" s="306" t="s">
        <v>724</v>
      </c>
      <c r="I9" s="452" t="s">
        <v>727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729</v>
      </c>
      <c r="G10" s="452" t="s">
        <v>728</v>
      </c>
      <c r="H10" s="306" t="s">
        <v>724</v>
      </c>
      <c r="I10" s="452" t="s">
        <v>727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729</v>
      </c>
      <c r="G11" s="452" t="s">
        <v>728</v>
      </c>
      <c r="H11" s="306" t="s">
        <v>724</v>
      </c>
      <c r="I11" s="452" t="s">
        <v>467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446</v>
      </c>
      <c r="G12" s="452" t="s">
        <v>700</v>
      </c>
      <c r="H12" s="452" t="s">
        <v>724</v>
      </c>
      <c r="I12" s="452" t="s">
        <v>467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610</v>
      </c>
      <c r="F13" s="452" t="s">
        <v>446</v>
      </c>
      <c r="G13" s="452" t="s">
        <v>700</v>
      </c>
      <c r="H13" s="452" t="s">
        <v>724</v>
      </c>
      <c r="I13" s="452" t="s">
        <v>467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610</v>
      </c>
      <c r="F14" s="452" t="s">
        <v>446</v>
      </c>
      <c r="G14" s="452" t="s">
        <v>700</v>
      </c>
      <c r="H14" s="452"/>
      <c r="I14" s="452" t="s">
        <v>467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610</v>
      </c>
      <c r="F15" s="452" t="s">
        <v>446</v>
      </c>
      <c r="G15" s="452" t="s">
        <v>700</v>
      </c>
      <c r="H15" s="452" t="s">
        <v>610</v>
      </c>
      <c r="I15" s="452" t="s">
        <v>467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610</v>
      </c>
      <c r="F16" s="452" t="s">
        <v>652</v>
      </c>
      <c r="G16" s="452" t="s">
        <v>700</v>
      </c>
      <c r="H16" s="452" t="s">
        <v>610</v>
      </c>
      <c r="I16" s="452" t="s">
        <v>730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610</v>
      </c>
      <c r="F17" s="452" t="s">
        <v>728</v>
      </c>
      <c r="G17" s="452" t="s">
        <v>731</v>
      </c>
      <c r="H17" s="452" t="s">
        <v>610</v>
      </c>
      <c r="I17" s="452" t="s">
        <v>730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728</v>
      </c>
      <c r="G18" s="452" t="s">
        <v>732</v>
      </c>
      <c r="H18" s="452" t="s">
        <v>610</v>
      </c>
      <c r="I18" s="452" t="s">
        <v>730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733</v>
      </c>
      <c r="G19" s="452" t="s">
        <v>734</v>
      </c>
      <c r="H19" s="452" t="s">
        <v>610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733</v>
      </c>
      <c r="G20" s="452" t="s">
        <v>734</v>
      </c>
      <c r="H20" s="452" t="s">
        <v>610</v>
      </c>
      <c r="I20" s="452" t="s">
        <v>724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735</v>
      </c>
      <c r="G21" s="452" t="s">
        <v>734</v>
      </c>
      <c r="H21" s="452"/>
      <c r="I21" s="452" t="s">
        <v>724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736</v>
      </c>
      <c r="F22" s="452" t="s">
        <v>308</v>
      </c>
      <c r="G22" s="452" t="s">
        <v>637</v>
      </c>
      <c r="H22" s="452"/>
      <c r="I22" s="452" t="s">
        <v>724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736</v>
      </c>
      <c r="F23" s="452" t="s">
        <v>737</v>
      </c>
      <c r="G23" s="452" t="s">
        <v>63</v>
      </c>
      <c r="H23" s="452"/>
      <c r="I23" s="452" t="s">
        <v>724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736</v>
      </c>
      <c r="F24" s="452" t="s">
        <v>737</v>
      </c>
      <c r="G24" s="452" t="s">
        <v>63</v>
      </c>
      <c r="H24" s="452"/>
      <c r="I24" s="452" t="s">
        <v>724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736</v>
      </c>
      <c r="F25" s="452" t="s">
        <v>737</v>
      </c>
      <c r="G25" s="452" t="s">
        <v>63</v>
      </c>
      <c r="H25" s="452"/>
      <c r="I25" s="452" t="s">
        <v>724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736</v>
      </c>
      <c r="F26" s="452" t="s">
        <v>737</v>
      </c>
      <c r="G26" s="452" t="s">
        <v>63</v>
      </c>
      <c r="H26" s="452" t="s">
        <v>724</v>
      </c>
      <c r="I26" s="452" t="s">
        <v>724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736</v>
      </c>
      <c r="F27" s="452" t="s">
        <v>737</v>
      </c>
      <c r="G27" s="452" t="s">
        <v>63</v>
      </c>
      <c r="H27" s="452" t="s">
        <v>724</v>
      </c>
      <c r="I27" s="452" t="s">
        <v>724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715</v>
      </c>
      <c r="M49" s="61"/>
      <c r="N49" s="62"/>
      <c r="O49" s="61"/>
    </row>
    <row r="50" spans="2:15">
      <c r="B50" s="387" t="s">
        <v>138</v>
      </c>
      <c r="D50" t="s">
        <v>495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738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741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741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741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724</v>
      </c>
      <c r="F11" s="452" t="s">
        <v>53</v>
      </c>
      <c r="G11" s="306"/>
      <c r="H11" s="306" t="s">
        <v>741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742</v>
      </c>
      <c r="F12" s="452" t="s">
        <v>53</v>
      </c>
      <c r="G12" s="306"/>
      <c r="H12" s="306" t="s">
        <v>724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743</v>
      </c>
      <c r="F13" s="452" t="s">
        <v>53</v>
      </c>
      <c r="G13" s="452"/>
      <c r="H13" s="306" t="s">
        <v>724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744</v>
      </c>
      <c r="F14" s="452" t="s">
        <v>53</v>
      </c>
      <c r="G14" s="452"/>
      <c r="H14" s="306" t="s">
        <v>724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744</v>
      </c>
      <c r="F15" s="452" t="s">
        <v>745</v>
      </c>
      <c r="G15" s="452"/>
      <c r="H15" s="306" t="s">
        <v>724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744</v>
      </c>
      <c r="F16" s="452" t="s">
        <v>745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746</v>
      </c>
      <c r="F17" s="452" t="s">
        <v>745</v>
      </c>
      <c r="G17" s="452" t="s">
        <v>467</v>
      </c>
      <c r="H17" s="452" t="s">
        <v>747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724</v>
      </c>
      <c r="F18" s="452" t="s">
        <v>467</v>
      </c>
      <c r="G18" s="452" t="s">
        <v>467</v>
      </c>
      <c r="H18" s="452" t="s">
        <v>747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724</v>
      </c>
      <c r="F19" s="452" t="s">
        <v>467</v>
      </c>
      <c r="G19" s="452" t="s">
        <v>467</v>
      </c>
      <c r="H19" s="452" t="s">
        <v>747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724</v>
      </c>
      <c r="F20" s="452" t="s">
        <v>748</v>
      </c>
      <c r="G20" s="452" t="s">
        <v>467</v>
      </c>
      <c r="H20" s="452" t="s">
        <v>747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749</v>
      </c>
      <c r="F21" s="452" t="s">
        <v>748</v>
      </c>
      <c r="G21" s="452" t="s">
        <v>467</v>
      </c>
      <c r="H21" s="452" t="s">
        <v>747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749</v>
      </c>
      <c r="F22" s="452" t="s">
        <v>750</v>
      </c>
      <c r="G22" s="452" t="s">
        <v>467</v>
      </c>
      <c r="H22" s="452" t="s">
        <v>747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683</v>
      </c>
      <c r="G23" s="452" t="s">
        <v>751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683</v>
      </c>
      <c r="G24" s="452" t="s">
        <v>751</v>
      </c>
      <c r="H24" s="452" t="s">
        <v>724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683</v>
      </c>
      <c r="G25" s="452" t="s">
        <v>752</v>
      </c>
      <c r="H25" s="452" t="s">
        <v>724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683</v>
      </c>
      <c r="G26" s="452" t="s">
        <v>713</v>
      </c>
      <c r="H26" s="452" t="s">
        <v>724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683</v>
      </c>
      <c r="G27" s="452" t="s">
        <v>752</v>
      </c>
      <c r="H27" s="452" t="s">
        <v>724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715</v>
      </c>
      <c r="M49" s="61"/>
      <c r="N49" s="62"/>
      <c r="O49" s="61"/>
    </row>
    <row r="50" spans="2:15">
      <c r="B50" s="387" t="s">
        <v>138</v>
      </c>
      <c r="D50" t="s">
        <v>495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754</v>
      </c>
      <c r="F5" s="223" t="s">
        <v>755</v>
      </c>
      <c r="G5" s="223" t="s">
        <v>756</v>
      </c>
      <c r="H5" s="223" t="s">
        <v>757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282" t="s">
        <v>761</v>
      </c>
      <c r="I6" s="282" t="s">
        <v>761</v>
      </c>
      <c r="J6" s="456"/>
      <c r="K6" s="457"/>
      <c r="L6" s="61"/>
      <c r="M6" s="424" t="s">
        <v>724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252</v>
      </c>
      <c r="F7" s="452" t="s">
        <v>724</v>
      </c>
      <c r="G7" s="306" t="s">
        <v>252</v>
      </c>
      <c r="H7" s="306" t="s">
        <v>252</v>
      </c>
      <c r="I7" s="306" t="s">
        <v>762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252</v>
      </c>
      <c r="F8" s="452" t="s">
        <v>724</v>
      </c>
      <c r="G8" s="306" t="s">
        <v>252</v>
      </c>
      <c r="H8" s="306" t="s">
        <v>252</v>
      </c>
      <c r="I8" s="306" t="s">
        <v>762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252</v>
      </c>
      <c r="F9" s="452" t="s">
        <v>724</v>
      </c>
      <c r="G9" s="306" t="s">
        <v>252</v>
      </c>
      <c r="H9" s="306" t="s">
        <v>252</v>
      </c>
      <c r="I9" s="306" t="s">
        <v>762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252</v>
      </c>
      <c r="F10" s="452" t="s">
        <v>724</v>
      </c>
      <c r="G10" s="306" t="s">
        <v>252</v>
      </c>
      <c r="H10" s="306" t="s">
        <v>252</v>
      </c>
      <c r="I10" s="306" t="s">
        <v>764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252</v>
      </c>
      <c r="F11" s="452" t="s">
        <v>724</v>
      </c>
      <c r="G11" s="306" t="s">
        <v>423</v>
      </c>
      <c r="H11" s="452" t="s">
        <v>252</v>
      </c>
      <c r="I11" s="306" t="s">
        <v>765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252</v>
      </c>
      <c r="F12" s="452" t="s">
        <v>724</v>
      </c>
      <c r="G12" s="306" t="s">
        <v>423</v>
      </c>
      <c r="H12" s="452" t="s">
        <v>252</v>
      </c>
      <c r="I12" s="306" t="s">
        <v>766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252</v>
      </c>
      <c r="F13" s="452"/>
      <c r="G13" s="306" t="s">
        <v>423</v>
      </c>
      <c r="H13" s="452" t="s">
        <v>252</v>
      </c>
      <c r="I13" s="306" t="s">
        <v>766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252</v>
      </c>
      <c r="F14" s="452"/>
      <c r="G14" s="306" t="s">
        <v>768</v>
      </c>
      <c r="H14" s="452" t="s">
        <v>769</v>
      </c>
      <c r="I14" s="306" t="s">
        <v>770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252</v>
      </c>
      <c r="F15" s="452"/>
      <c r="G15" s="306" t="s">
        <v>768</v>
      </c>
      <c r="H15" s="452" t="s">
        <v>771</v>
      </c>
      <c r="I15" s="452" t="s">
        <v>381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381</v>
      </c>
      <c r="F16" s="452" t="s">
        <v>67</v>
      </c>
      <c r="G16" s="306" t="s">
        <v>768</v>
      </c>
      <c r="H16" s="452" t="s">
        <v>771</v>
      </c>
      <c r="I16" s="452" t="s">
        <v>381</v>
      </c>
      <c r="J16" s="458"/>
      <c r="K16" s="460"/>
      <c r="L16" s="61"/>
      <c r="M16" s="414" t="s">
        <v>772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381</v>
      </c>
      <c r="F17" s="452" t="s">
        <v>67</v>
      </c>
      <c r="G17" s="452" t="s">
        <v>260</v>
      </c>
      <c r="H17" s="452" t="s">
        <v>771</v>
      </c>
      <c r="I17" s="452" t="s">
        <v>381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773</v>
      </c>
      <c r="F18" s="452"/>
      <c r="G18" s="452" t="s">
        <v>260</v>
      </c>
      <c r="H18" s="452" t="s">
        <v>774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775</v>
      </c>
      <c r="F19" s="452" t="s">
        <v>67</v>
      </c>
      <c r="G19" s="306" t="s">
        <v>776</v>
      </c>
      <c r="H19" s="452" t="s">
        <v>381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775</v>
      </c>
      <c r="F20" s="452" t="s">
        <v>67</v>
      </c>
      <c r="G20" s="306" t="s">
        <v>776</v>
      </c>
      <c r="H20" s="452" t="s">
        <v>381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775</v>
      </c>
      <c r="F21" s="452" t="s">
        <v>67</v>
      </c>
      <c r="G21" s="306" t="s">
        <v>776</v>
      </c>
      <c r="H21" s="452" t="s">
        <v>777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778</v>
      </c>
      <c r="F22" s="452"/>
      <c r="G22" s="452" t="s">
        <v>779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778</v>
      </c>
      <c r="F23" s="452"/>
      <c r="G23" s="452" t="s">
        <v>780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778</v>
      </c>
      <c r="F24" s="452"/>
      <c r="G24" s="452" t="s">
        <v>780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780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780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781</v>
      </c>
    </row>
    <row r="49" spans="2:15">
      <c r="B49" s="387" t="s">
        <v>138</v>
      </c>
      <c r="D49" t="s">
        <v>782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784</v>
      </c>
      <c r="H5" s="452" t="s">
        <v>772</v>
      </c>
      <c r="I5" s="223" t="s">
        <v>785</v>
      </c>
      <c r="J5" s="223" t="s">
        <v>786</v>
      </c>
      <c r="K5" s="223" t="s">
        <v>787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788</v>
      </c>
      <c r="F6" s="282" t="s">
        <v>788</v>
      </c>
      <c r="G6" s="282" t="s">
        <v>788</v>
      </c>
      <c r="H6" s="452" t="s">
        <v>772</v>
      </c>
      <c r="I6" s="282" t="s">
        <v>788</v>
      </c>
      <c r="J6" s="456"/>
      <c r="K6" s="457"/>
      <c r="L6" s="61"/>
      <c r="M6" s="424" t="s">
        <v>724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724</v>
      </c>
      <c r="F7" s="452" t="s">
        <v>724</v>
      </c>
      <c r="G7" s="306" t="s">
        <v>789</v>
      </c>
      <c r="H7" s="452" t="s">
        <v>772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724</v>
      </c>
      <c r="F8" s="452" t="s">
        <v>724</v>
      </c>
      <c r="G8" s="306" t="s">
        <v>789</v>
      </c>
      <c r="H8" s="452" t="s">
        <v>772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724</v>
      </c>
      <c r="F9" s="452" t="s">
        <v>53</v>
      </c>
      <c r="G9" s="306" t="s">
        <v>790</v>
      </c>
      <c r="H9" s="452" t="s">
        <v>772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724</v>
      </c>
      <c r="F10" s="452" t="s">
        <v>53</v>
      </c>
      <c r="G10" s="306" t="s">
        <v>790</v>
      </c>
      <c r="H10" s="452" t="s">
        <v>772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724</v>
      </c>
      <c r="F11" s="452" t="s">
        <v>53</v>
      </c>
      <c r="G11" s="306" t="s">
        <v>790</v>
      </c>
      <c r="H11" s="452" t="s">
        <v>772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791</v>
      </c>
      <c r="H12" s="452" t="s">
        <v>772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791</v>
      </c>
      <c r="H13" s="452" t="s">
        <v>772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792</v>
      </c>
      <c r="G14" s="452" t="s">
        <v>789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793</v>
      </c>
      <c r="G15" s="452" t="s">
        <v>789</v>
      </c>
      <c r="H15" s="452" t="s">
        <v>62</v>
      </c>
      <c r="I15" s="452" t="s">
        <v>381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793</v>
      </c>
      <c r="G16" s="452" t="s">
        <v>794</v>
      </c>
      <c r="H16" s="452" t="s">
        <v>769</v>
      </c>
      <c r="I16" s="452" t="s">
        <v>381</v>
      </c>
      <c r="J16" s="458"/>
      <c r="K16" s="460"/>
      <c r="L16" s="61"/>
      <c r="M16" s="414" t="s">
        <v>772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795</v>
      </c>
      <c r="F17" s="452" t="s">
        <v>793</v>
      </c>
      <c r="G17" s="452" t="s">
        <v>796</v>
      </c>
      <c r="H17" s="452" t="s">
        <v>797</v>
      </c>
      <c r="I17" s="452" t="s">
        <v>381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798</v>
      </c>
      <c r="F18" s="452" t="s">
        <v>799</v>
      </c>
      <c r="G18" s="452" t="s">
        <v>800</v>
      </c>
      <c r="H18" s="452" t="s">
        <v>797</v>
      </c>
      <c r="I18" s="452" t="s">
        <v>381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798</v>
      </c>
      <c r="F19" s="452" t="s">
        <v>799</v>
      </c>
      <c r="G19" s="452" t="s">
        <v>336</v>
      </c>
      <c r="H19" s="452" t="s">
        <v>797</v>
      </c>
      <c r="I19" s="452" t="s">
        <v>381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798</v>
      </c>
      <c r="F20" s="452" t="s">
        <v>801</v>
      </c>
      <c r="G20" s="452" t="s">
        <v>336</v>
      </c>
      <c r="H20" s="452" t="s">
        <v>802</v>
      </c>
      <c r="I20" s="452" t="s">
        <v>803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805</v>
      </c>
      <c r="F21" s="452" t="s">
        <v>801</v>
      </c>
      <c r="G21" s="452" t="s">
        <v>68</v>
      </c>
      <c r="H21" s="452" t="s">
        <v>802</v>
      </c>
      <c r="I21" s="452" t="s">
        <v>806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807</v>
      </c>
      <c r="F22" s="452" t="s">
        <v>808</v>
      </c>
      <c r="G22" s="452" t="s">
        <v>313</v>
      </c>
      <c r="H22" s="452" t="s">
        <v>490</v>
      </c>
      <c r="I22" s="452" t="s">
        <v>381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807</v>
      </c>
      <c r="F23" s="452" t="s">
        <v>809</v>
      </c>
      <c r="G23" s="452" t="s">
        <v>313</v>
      </c>
      <c r="H23" s="452" t="s">
        <v>490</v>
      </c>
      <c r="I23" s="452" t="s">
        <v>381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809</v>
      </c>
      <c r="G24" s="452" t="s">
        <v>57</v>
      </c>
      <c r="H24" s="452" t="s">
        <v>490</v>
      </c>
      <c r="I24" s="452" t="s">
        <v>381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809</v>
      </c>
      <c r="G25" s="452" t="s">
        <v>57</v>
      </c>
      <c r="H25" s="452" t="s">
        <v>810</v>
      </c>
      <c r="I25" s="452" t="s">
        <v>381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809</v>
      </c>
      <c r="G26" s="452"/>
      <c r="H26" s="452" t="s">
        <v>810</v>
      </c>
      <c r="I26" s="452" t="s">
        <v>381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781</v>
      </c>
    </row>
    <row r="49" spans="2:15">
      <c r="B49" s="387" t="s">
        <v>138</v>
      </c>
      <c r="D49" t="s">
        <v>782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813</v>
      </c>
      <c r="F6" s="282" t="s">
        <v>813</v>
      </c>
      <c r="G6" s="282" t="s">
        <v>813</v>
      </c>
      <c r="H6" s="282" t="s">
        <v>813</v>
      </c>
      <c r="I6" s="282" t="s">
        <v>813</v>
      </c>
      <c r="J6" s="456"/>
      <c r="K6" s="457"/>
      <c r="L6" s="61"/>
      <c r="M6" s="424" t="s">
        <v>724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724</v>
      </c>
      <c r="F9" s="452" t="s">
        <v>381</v>
      </c>
      <c r="G9" s="306" t="s">
        <v>815</v>
      </c>
      <c r="H9" s="306" t="s">
        <v>57</v>
      </c>
      <c r="I9" s="306" t="s">
        <v>679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724</v>
      </c>
      <c r="F10" s="452" t="s">
        <v>816</v>
      </c>
      <c r="G10" s="306" t="s">
        <v>815</v>
      </c>
      <c r="H10" s="306" t="s">
        <v>817</v>
      </c>
      <c r="I10" s="306" t="s">
        <v>679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724</v>
      </c>
      <c r="F11" s="452" t="s">
        <v>56</v>
      </c>
      <c r="G11" s="306" t="s">
        <v>259</v>
      </c>
      <c r="H11" s="452" t="s">
        <v>724</v>
      </c>
      <c r="I11" s="306" t="s">
        <v>679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724</v>
      </c>
      <c r="F12" s="452" t="s">
        <v>818</v>
      </c>
      <c r="G12" s="452" t="s">
        <v>56</v>
      </c>
      <c r="H12" s="452" t="s">
        <v>819</v>
      </c>
      <c r="I12" s="306" t="s">
        <v>679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724</v>
      </c>
      <c r="F13" s="452" t="s">
        <v>818</v>
      </c>
      <c r="G13" s="452" t="s">
        <v>56</v>
      </c>
      <c r="H13" s="452" t="s">
        <v>819</v>
      </c>
      <c r="I13" s="306" t="s">
        <v>679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724</v>
      </c>
      <c r="F14" s="452" t="s">
        <v>818</v>
      </c>
      <c r="G14" s="452" t="s">
        <v>820</v>
      </c>
      <c r="H14" s="452" t="s">
        <v>56</v>
      </c>
      <c r="I14" s="452" t="s">
        <v>821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724</v>
      </c>
      <c r="F15" s="452" t="s">
        <v>818</v>
      </c>
      <c r="G15" s="452" t="s">
        <v>822</v>
      </c>
      <c r="H15" s="452" t="s">
        <v>748</v>
      </c>
      <c r="I15" s="452" t="s">
        <v>821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724</v>
      </c>
      <c r="F16" s="452" t="s">
        <v>818</v>
      </c>
      <c r="G16" s="452" t="s">
        <v>822</v>
      </c>
      <c r="H16" s="452" t="s">
        <v>823</v>
      </c>
      <c r="I16" s="452" t="s">
        <v>824</v>
      </c>
      <c r="J16" s="458"/>
      <c r="K16" s="460"/>
      <c r="L16" s="61"/>
      <c r="M16" s="414" t="s">
        <v>772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825</v>
      </c>
      <c r="F17" s="452" t="s">
        <v>826</v>
      </c>
      <c r="G17" s="452" t="s">
        <v>820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772</v>
      </c>
      <c r="F18" s="452" t="s">
        <v>826</v>
      </c>
      <c r="G18" s="452" t="s">
        <v>820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772</v>
      </c>
      <c r="F19" s="452" t="s">
        <v>826</v>
      </c>
      <c r="G19" s="452" t="s">
        <v>820</v>
      </c>
      <c r="H19" s="452" t="s">
        <v>827</v>
      </c>
      <c r="I19" s="452" t="s">
        <v>829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830</v>
      </c>
      <c r="F20" s="452" t="s">
        <v>826</v>
      </c>
      <c r="G20" s="452" t="s">
        <v>820</v>
      </c>
      <c r="H20" s="452" t="s">
        <v>827</v>
      </c>
      <c r="I20" s="452" t="s">
        <v>831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830</v>
      </c>
      <c r="F21" s="452" t="s">
        <v>826</v>
      </c>
      <c r="G21" s="452" t="s">
        <v>56</v>
      </c>
      <c r="H21" s="452" t="s">
        <v>381</v>
      </c>
      <c r="I21" s="452" t="s">
        <v>832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833</v>
      </c>
      <c r="G22" s="452" t="s">
        <v>308</v>
      </c>
      <c r="H22" s="452" t="s">
        <v>381</v>
      </c>
      <c r="I22" s="452" t="s">
        <v>810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833</v>
      </c>
      <c r="G23" s="452" t="s">
        <v>308</v>
      </c>
      <c r="H23" s="452" t="s">
        <v>834</v>
      </c>
      <c r="I23" s="452" t="s">
        <v>810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833</v>
      </c>
      <c r="G24" s="452" t="s">
        <v>308</v>
      </c>
      <c r="H24" s="452" t="s">
        <v>834</v>
      </c>
      <c r="I24" s="452" t="s">
        <v>810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833</v>
      </c>
      <c r="G25" s="452" t="s">
        <v>308</v>
      </c>
      <c r="H25" s="452" t="s">
        <v>56</v>
      </c>
      <c r="I25" s="452" t="s">
        <v>810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836</v>
      </c>
      <c r="G26" s="452" t="s">
        <v>308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837</v>
      </c>
    </row>
    <row r="49" spans="2:15">
      <c r="B49" s="387" t="s">
        <v>138</v>
      </c>
      <c r="D49" t="s">
        <v>838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840</v>
      </c>
      <c r="F5" s="223" t="s">
        <v>841</v>
      </c>
      <c r="G5" s="223" t="s">
        <v>842</v>
      </c>
      <c r="H5" s="223" t="s">
        <v>843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845</v>
      </c>
      <c r="G6" s="282" t="s">
        <v>846</v>
      </c>
      <c r="H6" s="282" t="s">
        <v>847</v>
      </c>
      <c r="I6" s="282" t="s">
        <v>848</v>
      </c>
      <c r="J6" s="456" t="s">
        <v>849</v>
      </c>
      <c r="K6" s="457"/>
      <c r="L6" s="61"/>
      <c r="M6" s="424" t="s">
        <v>724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845</v>
      </c>
      <c r="G7" s="306" t="s">
        <v>443</v>
      </c>
      <c r="H7" s="306" t="s">
        <v>850</v>
      </c>
      <c r="I7" s="306" t="s">
        <v>443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845</v>
      </c>
      <c r="G8" s="306" t="s">
        <v>443</v>
      </c>
      <c r="H8" s="306" t="s">
        <v>850</v>
      </c>
      <c r="I8" s="306" t="s">
        <v>443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845</v>
      </c>
      <c r="G9" s="306" t="s">
        <v>443</v>
      </c>
      <c r="H9" s="306" t="s">
        <v>850</v>
      </c>
      <c r="I9" s="306" t="s">
        <v>443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845</v>
      </c>
      <c r="G10" s="306" t="s">
        <v>443</v>
      </c>
      <c r="H10" s="306" t="s">
        <v>67</v>
      </c>
      <c r="I10" s="306" t="s">
        <v>443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851</v>
      </c>
      <c r="H11" s="452"/>
      <c r="I11" s="452" t="s">
        <v>852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851</v>
      </c>
      <c r="H12" s="452"/>
      <c r="I12" s="452" t="s">
        <v>852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851</v>
      </c>
      <c r="H13" s="452"/>
      <c r="I13" s="452" t="s">
        <v>852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851</v>
      </c>
      <c r="H14" s="452"/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851</v>
      </c>
      <c r="H15" s="452"/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852</v>
      </c>
      <c r="G16" s="452" t="s">
        <v>851</v>
      </c>
      <c r="H16" s="452" t="s">
        <v>854</v>
      </c>
      <c r="I16" s="452" t="s">
        <v>853</v>
      </c>
      <c r="J16" s="458"/>
      <c r="K16" s="460"/>
      <c r="L16" s="61"/>
      <c r="M16" s="414" t="s">
        <v>772</v>
      </c>
      <c r="N16" s="417">
        <f>COUNTIF(E7:I27, "*Casey*")/2</f>
        <v>1.5</v>
      </c>
      <c r="O16" s="419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855</v>
      </c>
      <c r="G17" s="452" t="s">
        <v>856</v>
      </c>
      <c r="H17" s="452" t="s">
        <v>854</v>
      </c>
      <c r="I17" s="452" t="s">
        <v>855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855</v>
      </c>
      <c r="G18" s="452" t="s">
        <v>856</v>
      </c>
      <c r="H18" s="452" t="s">
        <v>854</v>
      </c>
      <c r="I18" s="452" t="s">
        <v>855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52" t="s">
        <v>859</v>
      </c>
      <c r="G19" s="452" t="s">
        <v>856</v>
      </c>
      <c r="H19" s="452" t="s">
        <v>854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296</v>
      </c>
      <c r="G20" s="452" t="s">
        <v>856</v>
      </c>
      <c r="H20" s="452" t="s">
        <v>854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296</v>
      </c>
      <c r="G21" s="452" t="s">
        <v>856</v>
      </c>
      <c r="H21" s="452" t="s">
        <v>854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858</v>
      </c>
      <c r="F22" s="452" t="s">
        <v>859</v>
      </c>
      <c r="G22" s="452" t="s">
        <v>860</v>
      </c>
      <c r="H22" s="452" t="s">
        <v>854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858</v>
      </c>
      <c r="F23" s="452" t="s">
        <v>810</v>
      </c>
      <c r="G23" s="452" t="s">
        <v>860</v>
      </c>
      <c r="H23" s="452" t="s">
        <v>854</v>
      </c>
      <c r="I23" s="452" t="s">
        <v>855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858</v>
      </c>
      <c r="F24" s="452" t="s">
        <v>810</v>
      </c>
      <c r="G24" s="452" t="s">
        <v>860</v>
      </c>
      <c r="H24" s="452" t="s">
        <v>854</v>
      </c>
      <c r="I24" s="452" t="s">
        <v>855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296</v>
      </c>
      <c r="F25" s="452" t="s">
        <v>810</v>
      </c>
      <c r="G25" s="452" t="s">
        <v>851</v>
      </c>
      <c r="H25" s="452" t="s">
        <v>854</v>
      </c>
      <c r="I25" s="452" t="s">
        <v>855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296</v>
      </c>
      <c r="F26" s="452" t="s">
        <v>855</v>
      </c>
      <c r="G26" s="452" t="s">
        <v>860</v>
      </c>
      <c r="H26" s="452" t="s">
        <v>854</v>
      </c>
      <c r="I26" s="452" t="s">
        <v>855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861</v>
      </c>
    </row>
    <row r="49" spans="2:15">
      <c r="B49" s="387" t="s">
        <v>138</v>
      </c>
      <c r="D49" t="s">
        <v>862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864</v>
      </c>
      <c r="F5" s="223" t="s">
        <v>865</v>
      </c>
      <c r="G5" s="223" t="s">
        <v>866</v>
      </c>
      <c r="H5" s="223" t="s">
        <v>867</v>
      </c>
      <c r="I5" s="223" t="s">
        <v>868</v>
      </c>
      <c r="J5" s="223" t="s">
        <v>869</v>
      </c>
      <c r="K5" s="223" t="s">
        <v>870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871</v>
      </c>
      <c r="F6" s="282" t="s">
        <v>871</v>
      </c>
      <c r="G6" s="282" t="s">
        <v>871</v>
      </c>
      <c r="H6" s="282" t="s">
        <v>871</v>
      </c>
      <c r="I6" s="282" t="s">
        <v>871</v>
      </c>
      <c r="J6" s="392"/>
      <c r="K6" s="276"/>
      <c r="L6" s="61"/>
      <c r="M6" s="424" t="s">
        <v>724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872</v>
      </c>
      <c r="F7" s="452" t="s">
        <v>873</v>
      </c>
      <c r="G7" s="306" t="s">
        <v>259</v>
      </c>
      <c r="H7" s="306" t="s">
        <v>67</v>
      </c>
      <c r="I7" s="372" t="s">
        <v>874</v>
      </c>
      <c r="J7" s="393" t="s">
        <v>875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873</v>
      </c>
      <c r="F8" s="452" t="s">
        <v>876</v>
      </c>
      <c r="G8" s="306" t="s">
        <v>259</v>
      </c>
      <c r="H8" s="306" t="s">
        <v>67</v>
      </c>
      <c r="I8" s="372" t="s">
        <v>874</v>
      </c>
      <c r="J8" s="393" t="s">
        <v>875</v>
      </c>
      <c r="K8" s="300"/>
      <c r="L8" s="61"/>
      <c r="M8" s="414" t="s">
        <v>54</v>
      </c>
      <c r="N8" s="417">
        <f>COUNTIF(E7:I27, "*YZ*")/2</f>
        <v>0</v>
      </c>
      <c r="O8" s="419" t="s">
        <v>263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873</v>
      </c>
      <c r="F9" s="452" t="s">
        <v>876</v>
      </c>
      <c r="G9" s="306" t="s">
        <v>259</v>
      </c>
      <c r="H9" s="306" t="s">
        <v>67</v>
      </c>
      <c r="I9" s="372" t="s">
        <v>874</v>
      </c>
      <c r="J9" s="393" t="s">
        <v>875</v>
      </c>
      <c r="K9" s="300" t="s">
        <v>227</v>
      </c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876</v>
      </c>
      <c r="F10" s="452" t="s">
        <v>876</v>
      </c>
      <c r="G10" s="306" t="s">
        <v>259</v>
      </c>
      <c r="H10" s="306" t="s">
        <v>67</v>
      </c>
      <c r="I10" s="372" t="s">
        <v>874</v>
      </c>
      <c r="J10" s="393" t="s">
        <v>875</v>
      </c>
      <c r="K10" s="300" t="s">
        <v>877</v>
      </c>
      <c r="L10" s="61"/>
      <c r="M10" s="414" t="s">
        <v>56</v>
      </c>
      <c r="N10" s="417">
        <f>COUNTIF(E7:I27, "*Alex*")/2</f>
        <v>0</v>
      </c>
      <c r="O10" s="419" t="s">
        <v>878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876</v>
      </c>
      <c r="F11" s="452" t="s">
        <v>876</v>
      </c>
      <c r="G11" s="306" t="s">
        <v>336</v>
      </c>
      <c r="H11" s="372" t="s">
        <v>68</v>
      </c>
      <c r="I11" s="306" t="s">
        <v>68</v>
      </c>
      <c r="J11" s="393" t="s">
        <v>875</v>
      </c>
      <c r="K11" s="300" t="s">
        <v>877</v>
      </c>
      <c r="L11" s="61"/>
      <c r="M11" s="414" t="s">
        <v>57</v>
      </c>
      <c r="N11" s="417">
        <f>COUNTIF(E7:I27, "*Rafi*")/2</f>
        <v>0</v>
      </c>
      <c r="O11" s="419" t="s">
        <v>814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876</v>
      </c>
      <c r="F12" s="452" t="s">
        <v>876</v>
      </c>
      <c r="G12" s="306" t="s">
        <v>336</v>
      </c>
      <c r="H12" s="372" t="s">
        <v>68</v>
      </c>
      <c r="I12" s="306" t="s">
        <v>68</v>
      </c>
      <c r="J12" s="393" t="s">
        <v>875</v>
      </c>
      <c r="K12" s="300" t="s">
        <v>877</v>
      </c>
      <c r="L12" s="61"/>
      <c r="M12" s="414" t="s">
        <v>58</v>
      </c>
      <c r="N12" s="417">
        <f>COUNTIF(E7:I27,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876</v>
      </c>
      <c r="F13" s="452" t="s">
        <v>876</v>
      </c>
      <c r="G13" s="306" t="s">
        <v>336</v>
      </c>
      <c r="H13" s="372" t="s">
        <v>68</v>
      </c>
      <c r="I13" s="306" t="s">
        <v>68</v>
      </c>
      <c r="J13" s="393" t="s">
        <v>875</v>
      </c>
      <c r="K13" s="300"/>
      <c r="L13" s="61"/>
      <c r="M13" s="414" t="s">
        <v>59</v>
      </c>
      <c r="N13" s="417">
        <f>COUNTIF(E7:I27, "*Nicholas*")/2</f>
        <v>0</v>
      </c>
      <c r="O13" s="419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876</v>
      </c>
      <c r="F14" s="452" t="s">
        <v>879</v>
      </c>
      <c r="G14" s="306" t="s">
        <v>336</v>
      </c>
      <c r="H14" s="372" t="s">
        <v>68</v>
      </c>
      <c r="I14" s="306" t="s">
        <v>68</v>
      </c>
      <c r="J14" s="393" t="s">
        <v>875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876</v>
      </c>
      <c r="F15" s="452" t="s">
        <v>881</v>
      </c>
      <c r="G15" s="306" t="s">
        <v>336</v>
      </c>
      <c r="H15" s="372" t="s">
        <v>68</v>
      </c>
      <c r="I15" s="306" t="s">
        <v>68</v>
      </c>
      <c r="J15" s="393" t="s">
        <v>875</v>
      </c>
      <c r="K15" s="300"/>
      <c r="L15" s="61"/>
      <c r="M15" s="414" t="s">
        <v>61</v>
      </c>
      <c r="N15" s="417">
        <f>COUNTIF(E7:I27,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876</v>
      </c>
      <c r="F16" s="452" t="s">
        <v>882</v>
      </c>
      <c r="G16" s="306" t="s">
        <v>67</v>
      </c>
      <c r="H16" s="336" t="s">
        <v>336</v>
      </c>
      <c r="I16" s="306" t="s">
        <v>423</v>
      </c>
      <c r="J16" s="393" t="s">
        <v>875</v>
      </c>
      <c r="K16" s="300"/>
      <c r="L16" s="61"/>
      <c r="M16" s="414" t="s">
        <v>772</v>
      </c>
      <c r="N16" s="417">
        <f>COUNTIF(E7:I27, "*Casey*")/2</f>
        <v>0</v>
      </c>
      <c r="O16" s="419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876</v>
      </c>
      <c r="F17" s="466" t="s">
        <v>883</v>
      </c>
      <c r="G17" s="306" t="s">
        <v>259</v>
      </c>
      <c r="H17" s="336" t="s">
        <v>336</v>
      </c>
      <c r="I17" s="306" t="s">
        <v>423</v>
      </c>
      <c r="J17" s="393" t="s">
        <v>875</v>
      </c>
      <c r="K17" s="300"/>
      <c r="L17" s="61"/>
      <c r="M17" s="414" t="s">
        <v>62</v>
      </c>
      <c r="N17" s="417">
        <f>COUNTIF(E7:I27, "*Vijay*")/2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876</v>
      </c>
      <c r="F18" s="466" t="s">
        <v>883</v>
      </c>
      <c r="G18" s="306" t="s">
        <v>259</v>
      </c>
      <c r="H18" s="372" t="s">
        <v>884</v>
      </c>
      <c r="I18" s="306" t="s">
        <v>423</v>
      </c>
      <c r="J18" s="393" t="s">
        <v>875</v>
      </c>
      <c r="K18" s="300"/>
      <c r="L18" s="61"/>
      <c r="M18" s="414" t="s">
        <v>63</v>
      </c>
      <c r="N18" s="417">
        <f>COUNTIF(E7:I27, "*Griselda*")/2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876</v>
      </c>
      <c r="F19" s="466" t="s">
        <v>883</v>
      </c>
      <c r="G19" s="306" t="s">
        <v>67</v>
      </c>
      <c r="H19" s="372" t="s">
        <v>884</v>
      </c>
      <c r="I19" s="372" t="s">
        <v>874</v>
      </c>
      <c r="J19" s="393" t="s">
        <v>875</v>
      </c>
      <c r="K19" s="30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876</v>
      </c>
      <c r="F20" s="452" t="s">
        <v>66</v>
      </c>
      <c r="G20" s="306" t="s">
        <v>67</v>
      </c>
      <c r="H20" s="372" t="s">
        <v>884</v>
      </c>
      <c r="I20" s="372" t="s">
        <v>874</v>
      </c>
      <c r="J20" s="393" t="s">
        <v>875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876</v>
      </c>
      <c r="F21" s="452" t="s">
        <v>65</v>
      </c>
      <c r="G21" s="306" t="s">
        <v>67</v>
      </c>
      <c r="H21" s="372" t="s">
        <v>884</v>
      </c>
      <c r="I21" s="306" t="s">
        <v>876</v>
      </c>
      <c r="J21" s="393" t="s">
        <v>875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885</v>
      </c>
      <c r="H22" s="372" t="s">
        <v>884</v>
      </c>
      <c r="I22" s="306" t="s">
        <v>876</v>
      </c>
      <c r="J22" s="393" t="s">
        <v>875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475</v>
      </c>
      <c r="G23" s="306" t="s">
        <v>885</v>
      </c>
      <c r="H23" s="372" t="s">
        <v>884</v>
      </c>
      <c r="I23" s="306" t="s">
        <v>886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475</v>
      </c>
      <c r="G24" s="306" t="s">
        <v>885</v>
      </c>
      <c r="H24" s="372" t="s">
        <v>874</v>
      </c>
      <c r="I24" s="306" t="s">
        <v>886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876</v>
      </c>
      <c r="F25" s="452" t="s">
        <v>475</v>
      </c>
      <c r="G25" s="306" t="s">
        <v>885</v>
      </c>
      <c r="H25" s="372" t="s">
        <v>874</v>
      </c>
      <c r="I25" s="306" t="s">
        <v>886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876</v>
      </c>
      <c r="F26" s="452" t="s">
        <v>475</v>
      </c>
      <c r="G26" s="306" t="s">
        <v>885</v>
      </c>
      <c r="H26" s="372" t="s">
        <v>874</v>
      </c>
      <c r="I26" s="372" t="s">
        <v>886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887</v>
      </c>
    </row>
    <row r="49" spans="2:15">
      <c r="B49" s="387" t="s">
        <v>138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 t="s">
        <v>894</v>
      </c>
      <c r="J5" s="223" t="s">
        <v>895</v>
      </c>
      <c r="K5" s="223" t="s">
        <v>896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419</v>
      </c>
      <c r="F6" s="282" t="s">
        <v>419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24" t="s">
        <v>724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282</v>
      </c>
      <c r="H7" s="306" t="s">
        <v>898</v>
      </c>
      <c r="I7" s="306" t="s">
        <v>282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443</v>
      </c>
      <c r="H8" s="336" t="s">
        <v>443</v>
      </c>
      <c r="I8" s="306" t="s">
        <v>227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443</v>
      </c>
      <c r="H9" s="336" t="s">
        <v>227</v>
      </c>
      <c r="I9" s="306" t="s">
        <v>227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282</v>
      </c>
      <c r="H10" s="336" t="s">
        <v>443</v>
      </c>
      <c r="I10" s="306" t="s">
        <v>227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282</v>
      </c>
      <c r="H11" s="336" t="s">
        <v>899</v>
      </c>
      <c r="I11" s="306" t="s">
        <v>227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282</v>
      </c>
      <c r="H12" s="336" t="s">
        <v>900</v>
      </c>
      <c r="I12" s="306" t="s">
        <v>227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282</v>
      </c>
      <c r="H13" s="336" t="s">
        <v>900</v>
      </c>
      <c r="I13" s="306" t="s">
        <v>227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901</v>
      </c>
      <c r="F14" s="308"/>
      <c r="G14" s="306" t="s">
        <v>282</v>
      </c>
      <c r="H14" s="336" t="s">
        <v>900</v>
      </c>
      <c r="I14" s="306" t="s">
        <v>227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282</v>
      </c>
      <c r="H15" s="336" t="s">
        <v>900</v>
      </c>
      <c r="I15" s="306" t="s">
        <v>227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902</v>
      </c>
      <c r="H16" s="336" t="s">
        <v>900</v>
      </c>
      <c r="I16" s="306" t="s">
        <v>227</v>
      </c>
      <c r="J16" s="393"/>
      <c r="K16" s="300"/>
      <c r="L16" s="61"/>
      <c r="M16" s="414" t="s">
        <v>772</v>
      </c>
      <c r="N16" s="417">
        <f>COUNTIF(E7:I27, "*Casey*")/2</f>
        <v>0</v>
      </c>
      <c r="O16" s="419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903</v>
      </c>
      <c r="H17" s="372" t="s">
        <v>904</v>
      </c>
      <c r="I17" s="306" t="s">
        <v>227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903</v>
      </c>
      <c r="H18" s="372" t="s">
        <v>904</v>
      </c>
      <c r="I18" s="306" t="s">
        <v>227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227</v>
      </c>
      <c r="H19" s="372" t="s">
        <v>905</v>
      </c>
      <c r="I19" s="306" t="s">
        <v>227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227</v>
      </c>
      <c r="H20" s="372" t="s">
        <v>905</v>
      </c>
      <c r="I20" s="306" t="s">
        <v>227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903</v>
      </c>
      <c r="H21" s="372" t="s">
        <v>905</v>
      </c>
      <c r="I21" s="306" t="s">
        <v>227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903</v>
      </c>
      <c r="H22" s="372" t="s">
        <v>905</v>
      </c>
      <c r="I22" s="306" t="s">
        <v>227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903</v>
      </c>
      <c r="H23" s="372" t="s">
        <v>905</v>
      </c>
      <c r="I23" s="306" t="s">
        <v>227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903</v>
      </c>
      <c r="H24" s="372" t="s">
        <v>905</v>
      </c>
      <c r="I24" s="306" t="s">
        <v>227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902</v>
      </c>
      <c r="H25" s="372" t="s">
        <v>905</v>
      </c>
      <c r="I25" s="306" t="s">
        <v>227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902</v>
      </c>
      <c r="H26" s="372" t="s">
        <v>904</v>
      </c>
      <c r="I26" s="306" t="s">
        <v>227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907</v>
      </c>
      <c r="I27" s="439" t="s">
        <v>908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907</v>
      </c>
      <c r="I28" s="439" t="s">
        <v>908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907</v>
      </c>
      <c r="I29" s="439" t="s">
        <v>908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907</v>
      </c>
      <c r="I30" s="439" t="s">
        <v>908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907</v>
      </c>
      <c r="I31" s="439" t="s">
        <v>908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907</v>
      </c>
      <c r="I32" s="439" t="s">
        <v>908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907</v>
      </c>
      <c r="I33" s="439" t="s">
        <v>908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907</v>
      </c>
      <c r="I34" s="439" t="s">
        <v>908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907</v>
      </c>
      <c r="I35" s="439" t="s">
        <v>908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907</v>
      </c>
      <c r="I36" s="439" t="s">
        <v>908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907</v>
      </c>
      <c r="I37" s="439" t="s">
        <v>908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909</v>
      </c>
    </row>
    <row r="49" spans="2:15">
      <c r="B49" s="387" t="s">
        <v>138</v>
      </c>
      <c r="D49" t="s">
        <v>910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912</v>
      </c>
      <c r="F6" s="282" t="s">
        <v>912</v>
      </c>
      <c r="G6" s="282" t="s">
        <v>912</v>
      </c>
      <c r="H6" s="282" t="s">
        <v>912</v>
      </c>
      <c r="I6" s="282" t="s">
        <v>912</v>
      </c>
      <c r="J6" s="392"/>
      <c r="K6" s="276"/>
      <c r="L6" s="61"/>
      <c r="M6" s="424" t="s">
        <v>724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443</v>
      </c>
      <c r="F7" s="306" t="s">
        <v>443</v>
      </c>
      <c r="G7" s="306" t="s">
        <v>227</v>
      </c>
      <c r="H7" s="336" t="s">
        <v>443</v>
      </c>
      <c r="I7" s="306" t="s">
        <v>443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443</v>
      </c>
      <c r="F8" s="306" t="s">
        <v>443</v>
      </c>
      <c r="G8" s="306" t="s">
        <v>443</v>
      </c>
      <c r="H8" s="336" t="s">
        <v>443</v>
      </c>
      <c r="I8" s="306" t="s">
        <v>443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443</v>
      </c>
      <c r="F9" s="306" t="s">
        <v>443</v>
      </c>
      <c r="G9" s="306" t="s">
        <v>443</v>
      </c>
      <c r="H9" s="336" t="s">
        <v>914</v>
      </c>
      <c r="I9" s="306" t="s">
        <v>443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443</v>
      </c>
      <c r="F10" s="306" t="s">
        <v>443</v>
      </c>
      <c r="G10" s="306" t="s">
        <v>443</v>
      </c>
      <c r="H10" s="336" t="s">
        <v>914</v>
      </c>
      <c r="I10" s="306" t="s">
        <v>443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443</v>
      </c>
      <c r="F11" s="306" t="s">
        <v>443</v>
      </c>
      <c r="G11" s="306" t="s">
        <v>227</v>
      </c>
      <c r="H11" s="336" t="s">
        <v>915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916</v>
      </c>
      <c r="F12" s="306" t="s">
        <v>443</v>
      </c>
      <c r="G12" s="306" t="s">
        <v>227</v>
      </c>
      <c r="H12" s="336" t="s">
        <v>915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916</v>
      </c>
      <c r="F13" s="306" t="s">
        <v>443</v>
      </c>
      <c r="G13" s="306" t="s">
        <v>227</v>
      </c>
      <c r="H13" s="336" t="s">
        <v>915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916</v>
      </c>
      <c r="F14" s="306" t="s">
        <v>443</v>
      </c>
      <c r="G14" s="306" t="s">
        <v>443</v>
      </c>
      <c r="H14" s="336" t="s">
        <v>918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916</v>
      </c>
      <c r="F15" s="306" t="s">
        <v>443</v>
      </c>
      <c r="G15" s="306" t="s">
        <v>66</v>
      </c>
      <c r="H15" s="336" t="s">
        <v>919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916</v>
      </c>
      <c r="F16" s="306" t="s">
        <v>443</v>
      </c>
      <c r="G16" s="306" t="s">
        <v>66</v>
      </c>
      <c r="H16" s="336" t="s">
        <v>919</v>
      </c>
      <c r="I16" s="306" t="s">
        <v>254</v>
      </c>
      <c r="J16" s="393"/>
      <c r="K16" s="300"/>
      <c r="L16" s="61"/>
      <c r="M16" s="414" t="s">
        <v>772</v>
      </c>
      <c r="N16" s="417">
        <f>COUNTIF(E7:I27, "*Casey*")/2</f>
        <v>0</v>
      </c>
      <c r="O16" s="419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916</v>
      </c>
      <c r="F17" s="306" t="s">
        <v>920</v>
      </c>
      <c r="G17" s="306" t="s">
        <v>921</v>
      </c>
      <c r="H17" s="336" t="s">
        <v>919</v>
      </c>
      <c r="I17" s="306" t="s">
        <v>922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923</v>
      </c>
      <c r="G18" s="306" t="s">
        <v>921</v>
      </c>
      <c r="H18" s="336" t="s">
        <v>919</v>
      </c>
      <c r="I18" s="306" t="s">
        <v>922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923</v>
      </c>
      <c r="G19" s="306" t="s">
        <v>921</v>
      </c>
      <c r="H19" s="336" t="s">
        <v>919</v>
      </c>
      <c r="I19" s="306" t="s">
        <v>924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923</v>
      </c>
      <c r="G20" s="306" t="s">
        <v>921</v>
      </c>
      <c r="H20" s="372" t="s">
        <v>925</v>
      </c>
      <c r="I20" s="306" t="s">
        <v>924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920</v>
      </c>
      <c r="G21" s="306" t="s">
        <v>921</v>
      </c>
      <c r="H21" s="372" t="s">
        <v>925</v>
      </c>
      <c r="I21" s="306" t="s">
        <v>924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920</v>
      </c>
      <c r="G22" s="306" t="s">
        <v>921</v>
      </c>
      <c r="H22" s="372" t="s">
        <v>925</v>
      </c>
      <c r="I22" s="306" t="s">
        <v>924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920</v>
      </c>
      <c r="G23" s="306" t="s">
        <v>921</v>
      </c>
      <c r="H23" s="372" t="s">
        <v>925</v>
      </c>
      <c r="I23" s="306" t="s">
        <v>926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920</v>
      </c>
      <c r="G24" s="306" t="s">
        <v>921</v>
      </c>
      <c r="H24" s="372" t="s">
        <v>925</v>
      </c>
      <c r="I24" s="306" t="s">
        <v>908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927</v>
      </c>
      <c r="G25" s="306" t="s">
        <v>921</v>
      </c>
      <c r="H25" s="372" t="s">
        <v>925</v>
      </c>
      <c r="I25" s="306" t="s">
        <v>908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927</v>
      </c>
      <c r="G26" s="306" t="s">
        <v>921</v>
      </c>
      <c r="H26" s="372" t="s">
        <v>227</v>
      </c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909</v>
      </c>
    </row>
    <row r="49" spans="2:15">
      <c r="B49" s="387" t="s">
        <v>138</v>
      </c>
      <c r="D49" t="s">
        <v>910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931</v>
      </c>
      <c r="F6" s="282" t="s">
        <v>931</v>
      </c>
      <c r="G6" s="282" t="s">
        <v>931</v>
      </c>
      <c r="H6" s="282" t="s">
        <v>931</v>
      </c>
      <c r="I6" s="282" t="s">
        <v>931</v>
      </c>
      <c r="J6" s="392"/>
      <c r="K6" s="276"/>
      <c r="L6" s="61"/>
      <c r="M6" s="443" t="s">
        <v>724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932</v>
      </c>
      <c r="F7" s="306" t="s">
        <v>932</v>
      </c>
      <c r="G7" s="306" t="s">
        <v>932</v>
      </c>
      <c r="H7" s="306" t="s">
        <v>932</v>
      </c>
      <c r="I7" s="306" t="s">
        <v>932</v>
      </c>
      <c r="J7" s="393"/>
      <c r="K7" s="301" t="s">
        <v>227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932</v>
      </c>
      <c r="F8" s="306" t="s">
        <v>252</v>
      </c>
      <c r="G8" s="306" t="s">
        <v>66</v>
      </c>
      <c r="H8" s="306" t="s">
        <v>933</v>
      </c>
      <c r="I8" s="306" t="s">
        <v>443</v>
      </c>
      <c r="J8" s="393"/>
      <c r="K8" s="300" t="s">
        <v>227</v>
      </c>
      <c r="L8" s="61"/>
      <c r="M8" s="446" t="s">
        <v>54</v>
      </c>
      <c r="N8" s="440">
        <f>COUNTIF(E7:I27, "*YZ*")/2</f>
        <v>2</v>
      </c>
      <c r="O8" s="447" t="s">
        <v>340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933</v>
      </c>
      <c r="I9" s="306" t="s">
        <v>443</v>
      </c>
      <c r="J9" s="393"/>
      <c r="K9" s="300" t="s">
        <v>227</v>
      </c>
      <c r="L9" s="61"/>
      <c r="M9" s="446" t="s">
        <v>55</v>
      </c>
      <c r="N9" s="440">
        <f>COUNTIF(E7:I27, "*James*")/2</f>
        <v>0</v>
      </c>
      <c r="O9" s="447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470</v>
      </c>
      <c r="G10" s="306" t="s">
        <v>66</v>
      </c>
      <c r="H10" s="306" t="s">
        <v>933</v>
      </c>
      <c r="I10" s="306" t="s">
        <v>934</v>
      </c>
      <c r="J10" s="393"/>
      <c r="K10" s="300" t="s">
        <v>227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252</v>
      </c>
      <c r="F11" s="306" t="s">
        <v>470</v>
      </c>
      <c r="G11" s="306" t="s">
        <v>53</v>
      </c>
      <c r="H11" s="372" t="s">
        <v>58</v>
      </c>
      <c r="I11" s="306" t="s">
        <v>357</v>
      </c>
      <c r="J11" s="393"/>
      <c r="K11" s="300" t="s">
        <v>227</v>
      </c>
      <c r="L11" s="61"/>
      <c r="M11" s="446" t="s">
        <v>57</v>
      </c>
      <c r="N11" s="440">
        <f>COUNTIF(E7:I27, "*Rafi*")/2</f>
        <v>0</v>
      </c>
      <c r="O11" s="447" t="s">
        <v>463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227</v>
      </c>
      <c r="F12" s="306" t="s">
        <v>470</v>
      </c>
      <c r="G12" s="306" t="s">
        <v>53</v>
      </c>
      <c r="H12" s="372" t="s">
        <v>58</v>
      </c>
      <c r="I12" s="306" t="s">
        <v>357</v>
      </c>
      <c r="J12" s="393"/>
      <c r="K12" s="300" t="s">
        <v>227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227</v>
      </c>
      <c r="F13" s="306" t="s">
        <v>470</v>
      </c>
      <c r="G13" s="306" t="s">
        <v>724</v>
      </c>
      <c r="H13" s="372" t="s">
        <v>58</v>
      </c>
      <c r="I13" s="306" t="s">
        <v>357</v>
      </c>
      <c r="J13" s="393"/>
      <c r="K13" s="300" t="s">
        <v>227</v>
      </c>
      <c r="L13" s="61"/>
      <c r="M13" s="446" t="s">
        <v>59</v>
      </c>
      <c r="N13" s="440">
        <f>COUNTIF(E7:I27, "*Nicholas*")/2</f>
        <v>0</v>
      </c>
      <c r="O13" s="447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227</v>
      </c>
      <c r="F14" s="306" t="s">
        <v>800</v>
      </c>
      <c r="G14" s="306" t="s">
        <v>724</v>
      </c>
      <c r="H14" s="372" t="s">
        <v>58</v>
      </c>
      <c r="I14" s="306" t="s">
        <v>357</v>
      </c>
      <c r="J14" s="393" t="s">
        <v>935</v>
      </c>
      <c r="K14" s="300" t="s">
        <v>227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227</v>
      </c>
      <c r="F15" s="306" t="s">
        <v>724</v>
      </c>
      <c r="G15" s="306" t="s">
        <v>724</v>
      </c>
      <c r="H15" s="372" t="s">
        <v>58</v>
      </c>
      <c r="I15" s="306" t="s">
        <v>357</v>
      </c>
      <c r="J15" s="393" t="s">
        <v>935</v>
      </c>
      <c r="K15" s="300" t="s">
        <v>227</v>
      </c>
      <c r="L15" s="61"/>
      <c r="M15" s="446" t="s">
        <v>61</v>
      </c>
      <c r="N15" s="440">
        <f>COUNTIF(E7:I27, "*Tai Wei*")/2</f>
        <v>0</v>
      </c>
      <c r="O15" s="447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227</v>
      </c>
      <c r="F16" s="306" t="s">
        <v>741</v>
      </c>
      <c r="G16" s="306" t="s">
        <v>936</v>
      </c>
      <c r="H16" s="336" t="s">
        <v>937</v>
      </c>
      <c r="I16" s="306" t="s">
        <v>938</v>
      </c>
      <c r="J16" s="393" t="s">
        <v>935</v>
      </c>
      <c r="K16" s="300"/>
      <c r="L16" s="61"/>
      <c r="M16" s="446" t="s">
        <v>772</v>
      </c>
      <c r="N16" s="440">
        <f>COUNTIF(E7:I27, "*Casey*")/2</f>
        <v>0</v>
      </c>
      <c r="O16" s="447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227</v>
      </c>
      <c r="F17" s="306" t="s">
        <v>741</v>
      </c>
      <c r="G17" s="306" t="s">
        <v>936</v>
      </c>
      <c r="H17" s="336" t="s">
        <v>937</v>
      </c>
      <c r="I17" s="306" t="s">
        <v>939</v>
      </c>
      <c r="J17" s="393" t="s">
        <v>935</v>
      </c>
      <c r="K17" s="300"/>
      <c r="L17" s="61"/>
      <c r="M17" s="446" t="s">
        <v>62</v>
      </c>
      <c r="N17" s="440">
        <f>COUNTIF(E7:I27, "*Vijay*")/2</f>
        <v>0</v>
      </c>
      <c r="O17" s="447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227</v>
      </c>
      <c r="F18" s="306" t="s">
        <v>741</v>
      </c>
      <c r="G18" s="306" t="s">
        <v>936</v>
      </c>
      <c r="H18" s="336" t="s">
        <v>937</v>
      </c>
      <c r="I18" s="306" t="s">
        <v>939</v>
      </c>
      <c r="J18" s="393" t="s">
        <v>935</v>
      </c>
      <c r="K18" s="300"/>
      <c r="L18" s="61"/>
      <c r="M18" s="446" t="s">
        <v>63</v>
      </c>
      <c r="N18" s="440">
        <f>COUNTIF(E7:I27, "*Griselda*")/2</f>
        <v>0</v>
      </c>
      <c r="O18" s="447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443</v>
      </c>
      <c r="F19" s="306" t="s">
        <v>741</v>
      </c>
      <c r="G19" s="306" t="s">
        <v>936</v>
      </c>
      <c r="H19" s="336" t="s">
        <v>937</v>
      </c>
      <c r="I19" s="306" t="s">
        <v>443</v>
      </c>
      <c r="J19" s="393" t="s">
        <v>935</v>
      </c>
      <c r="K19" s="300"/>
      <c r="L19" s="61"/>
      <c r="M19" s="446" t="s">
        <v>64</v>
      </c>
      <c r="N19" s="440">
        <f>COUNTIF(E7:I27, "*Haikal*")/2</f>
        <v>0</v>
      </c>
      <c r="O19" s="447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940</v>
      </c>
      <c r="F20" s="306" t="s">
        <v>741</v>
      </c>
      <c r="G20" s="306" t="s">
        <v>936</v>
      </c>
      <c r="H20" s="336" t="s">
        <v>937</v>
      </c>
      <c r="I20" s="306" t="s">
        <v>443</v>
      </c>
      <c r="J20" s="393" t="s">
        <v>935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940</v>
      </c>
      <c r="F21" s="306" t="s">
        <v>502</v>
      </c>
      <c r="G21" s="306" t="s">
        <v>941</v>
      </c>
      <c r="H21" s="336" t="s">
        <v>937</v>
      </c>
      <c r="I21" s="306" t="s">
        <v>443</v>
      </c>
      <c r="J21" s="393" t="s">
        <v>935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942</v>
      </c>
      <c r="F22" s="306" t="s">
        <v>943</v>
      </c>
      <c r="G22" s="306" t="s">
        <v>66</v>
      </c>
      <c r="H22" s="336" t="s">
        <v>937</v>
      </c>
      <c r="I22" s="306" t="s">
        <v>67</v>
      </c>
      <c r="J22" s="393" t="s">
        <v>935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942</v>
      </c>
      <c r="F23" s="306" t="s">
        <v>943</v>
      </c>
      <c r="G23" s="306" t="s">
        <v>66</v>
      </c>
      <c r="H23" s="336" t="s">
        <v>937</v>
      </c>
      <c r="I23" s="306" t="s">
        <v>67</v>
      </c>
      <c r="J23" s="393" t="s">
        <v>935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940</v>
      </c>
      <c r="F24" s="306" t="s">
        <v>943</v>
      </c>
      <c r="G24" s="306" t="s">
        <v>941</v>
      </c>
      <c r="H24" s="336" t="s">
        <v>67</v>
      </c>
      <c r="I24" s="306" t="s">
        <v>67</v>
      </c>
      <c r="J24" s="393" t="s">
        <v>935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940</v>
      </c>
      <c r="F25" s="306" t="s">
        <v>944</v>
      </c>
      <c r="G25" s="306" t="s">
        <v>941</v>
      </c>
      <c r="H25" s="336" t="s">
        <v>67</v>
      </c>
      <c r="I25" s="306" t="s">
        <v>67</v>
      </c>
      <c r="J25" s="393" t="s">
        <v>935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940</v>
      </c>
      <c r="F26" s="306" t="s">
        <v>944</v>
      </c>
      <c r="G26" s="306" t="s">
        <v>941</v>
      </c>
      <c r="H26" s="372"/>
      <c r="I26" s="372" t="s">
        <v>443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909</v>
      </c>
    </row>
    <row r="49" spans="2:15">
      <c r="B49" s="387" t="s">
        <v>138</v>
      </c>
      <c r="D49" t="s">
        <v>910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946</v>
      </c>
      <c r="F5" s="223" t="s">
        <v>947</v>
      </c>
      <c r="G5" s="223" t="s">
        <v>948</v>
      </c>
      <c r="H5" s="223" t="s">
        <v>949</v>
      </c>
      <c r="I5" s="223" t="s">
        <v>950</v>
      </c>
      <c r="J5" s="223" t="s">
        <v>951</v>
      </c>
      <c r="K5" s="223" t="s">
        <v>952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953</v>
      </c>
      <c r="F6" s="282" t="s">
        <v>953</v>
      </c>
      <c r="G6" s="282" t="s">
        <v>953</v>
      </c>
      <c r="H6" s="282" t="s">
        <v>953</v>
      </c>
      <c r="I6" s="282" t="s">
        <v>953</v>
      </c>
      <c r="J6" s="392"/>
      <c r="K6" s="276"/>
      <c r="L6" s="61"/>
      <c r="M6" s="424" t="s">
        <v>724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954</v>
      </c>
      <c r="F7" s="306" t="s">
        <v>954</v>
      </c>
      <c r="G7" s="306" t="s">
        <v>724</v>
      </c>
      <c r="H7" s="336"/>
      <c r="I7" s="306"/>
      <c r="J7" s="393" t="s">
        <v>934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954</v>
      </c>
      <c r="F8" s="306" t="s">
        <v>954</v>
      </c>
      <c r="G8" s="306" t="s">
        <v>724</v>
      </c>
      <c r="H8" s="336" t="s">
        <v>58</v>
      </c>
      <c r="I8" s="306"/>
      <c r="J8" s="393" t="s">
        <v>934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954</v>
      </c>
      <c r="F9" s="306" t="s">
        <v>954</v>
      </c>
      <c r="G9" s="306" t="s">
        <v>955</v>
      </c>
      <c r="H9" s="336" t="s">
        <v>58</v>
      </c>
      <c r="I9" s="306" t="s">
        <v>227</v>
      </c>
      <c r="J9" s="393" t="s">
        <v>956</v>
      </c>
      <c r="K9" s="300" t="s">
        <v>957</v>
      </c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958</v>
      </c>
      <c r="F10" s="306" t="s">
        <v>954</v>
      </c>
      <c r="G10" s="306" t="s">
        <v>959</v>
      </c>
      <c r="H10" s="336" t="s">
        <v>58</v>
      </c>
      <c r="I10" s="306" t="s">
        <v>227</v>
      </c>
      <c r="J10" s="393" t="s">
        <v>956</v>
      </c>
      <c r="K10" s="300" t="s">
        <v>960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958</v>
      </c>
      <c r="F11" s="306" t="s">
        <v>961</v>
      </c>
      <c r="G11" s="306" t="s">
        <v>227</v>
      </c>
      <c r="H11" s="372" t="s">
        <v>58</v>
      </c>
      <c r="I11" s="306" t="s">
        <v>227</v>
      </c>
      <c r="J11" s="393" t="s">
        <v>956</v>
      </c>
      <c r="K11" s="300" t="s">
        <v>960</v>
      </c>
      <c r="L11" s="61"/>
      <c r="M11" s="414" t="s">
        <v>57</v>
      </c>
      <c r="N11" s="417">
        <f>COUNTIF(E7:I27, "*Rafi*")/2</f>
        <v>0</v>
      </c>
      <c r="O11" s="419" t="s">
        <v>463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958</v>
      </c>
      <c r="F12" s="306" t="s">
        <v>961</v>
      </c>
      <c r="G12" s="306" t="s">
        <v>227</v>
      </c>
      <c r="H12" s="372" t="s">
        <v>58</v>
      </c>
      <c r="I12" s="306" t="s">
        <v>227</v>
      </c>
      <c r="J12" s="393" t="s">
        <v>956</v>
      </c>
      <c r="K12" s="300" t="s">
        <v>960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958</v>
      </c>
      <c r="F13" s="306" t="s">
        <v>961</v>
      </c>
      <c r="G13" s="306" t="s">
        <v>227</v>
      </c>
      <c r="H13" s="372" t="s">
        <v>58</v>
      </c>
      <c r="I13" s="306" t="s">
        <v>227</v>
      </c>
      <c r="J13" s="393" t="s">
        <v>956</v>
      </c>
      <c r="K13" s="300" t="s">
        <v>960</v>
      </c>
      <c r="L13" s="61"/>
      <c r="M13" s="414" t="s">
        <v>59</v>
      </c>
      <c r="N13" s="417">
        <f>COUNTIF(E7:I27, "*Nicholas*")/2</f>
        <v>0</v>
      </c>
      <c r="O13" s="419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962</v>
      </c>
      <c r="F14" s="306" t="s">
        <v>961</v>
      </c>
      <c r="G14" s="306" t="s">
        <v>227</v>
      </c>
      <c r="H14" s="372" t="s">
        <v>58</v>
      </c>
      <c r="I14" s="306" t="s">
        <v>227</v>
      </c>
      <c r="J14" s="393" t="s">
        <v>956</v>
      </c>
      <c r="K14" s="300" t="s">
        <v>960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962</v>
      </c>
      <c r="F15" s="306" t="s">
        <v>961</v>
      </c>
      <c r="G15" s="306" t="s">
        <v>443</v>
      </c>
      <c r="H15" s="372" t="s">
        <v>58</v>
      </c>
      <c r="I15" s="306" t="s">
        <v>227</v>
      </c>
      <c r="J15" s="393" t="s">
        <v>956</v>
      </c>
      <c r="K15" s="300" t="s">
        <v>960</v>
      </c>
      <c r="L15" s="61"/>
      <c r="M15" s="414" t="s">
        <v>61</v>
      </c>
      <c r="N15" s="417">
        <f>COUNTIF(E7:I27, "*Tai Wei*")/2</f>
        <v>0</v>
      </c>
      <c r="O15" s="419" t="s">
        <v>814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961</v>
      </c>
      <c r="G16" s="306" t="s">
        <v>65</v>
      </c>
      <c r="H16" s="336" t="s">
        <v>964</v>
      </c>
      <c r="I16" s="306" t="s">
        <v>934</v>
      </c>
      <c r="J16" s="393" t="s">
        <v>956</v>
      </c>
      <c r="K16" s="300" t="s">
        <v>960</v>
      </c>
      <c r="L16" s="61"/>
      <c r="M16" s="414" t="s">
        <v>772</v>
      </c>
      <c r="N16" s="417">
        <f>COUNTIF(E7:I27, "*Casey*")/2</f>
        <v>0</v>
      </c>
      <c r="O16" s="419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965</v>
      </c>
      <c r="F17" s="306" t="s">
        <v>966</v>
      </c>
      <c r="G17" s="306" t="s">
        <v>967</v>
      </c>
      <c r="H17" s="336" t="s">
        <v>964</v>
      </c>
      <c r="I17" s="306" t="s">
        <v>934</v>
      </c>
      <c r="J17" s="393" t="s">
        <v>956</v>
      </c>
      <c r="K17" s="300" t="s">
        <v>960</v>
      </c>
      <c r="L17" s="61"/>
      <c r="M17" s="414" t="s">
        <v>62</v>
      </c>
      <c r="N17" s="417">
        <f>COUNTIF(E7:I27, "*Vijay*")/2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965</v>
      </c>
      <c r="F18" s="306" t="s">
        <v>968</v>
      </c>
      <c r="G18" s="306" t="s">
        <v>967</v>
      </c>
      <c r="H18" s="336" t="s">
        <v>964</v>
      </c>
      <c r="I18" s="306" t="s">
        <v>934</v>
      </c>
      <c r="J18" s="393" t="s">
        <v>956</v>
      </c>
      <c r="K18" s="300" t="s">
        <v>960</v>
      </c>
      <c r="L18" s="61"/>
      <c r="M18" s="414" t="s">
        <v>63</v>
      </c>
      <c r="N18" s="417">
        <f>COUNTIF(E7:I27, "*Griselda*")/2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965</v>
      </c>
      <c r="F19" s="306" t="s">
        <v>968</v>
      </c>
      <c r="G19" s="306" t="s">
        <v>967</v>
      </c>
      <c r="H19" s="336" t="s">
        <v>969</v>
      </c>
      <c r="I19" s="306" t="s">
        <v>934</v>
      </c>
      <c r="J19" s="393" t="s">
        <v>956</v>
      </c>
      <c r="K19" s="300" t="s">
        <v>960</v>
      </c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968</v>
      </c>
      <c r="G20" s="306" t="s">
        <v>967</v>
      </c>
      <c r="H20" s="336" t="s">
        <v>969</v>
      </c>
      <c r="I20" s="306" t="s">
        <v>934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276</v>
      </c>
      <c r="G21" s="306" t="s">
        <v>967</v>
      </c>
      <c r="H21" s="336" t="s">
        <v>964</v>
      </c>
      <c r="I21" s="306" t="s">
        <v>934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970</v>
      </c>
      <c r="G22" s="306" t="s">
        <v>65</v>
      </c>
      <c r="H22" s="336" t="s">
        <v>964</v>
      </c>
      <c r="I22" s="306" t="s">
        <v>934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970</v>
      </c>
      <c r="G23" s="306" t="s">
        <v>65</v>
      </c>
      <c r="H23" s="336" t="s">
        <v>964</v>
      </c>
      <c r="I23" s="306" t="s">
        <v>934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970</v>
      </c>
      <c r="G24" s="306" t="s">
        <v>65</v>
      </c>
      <c r="H24" s="336" t="s">
        <v>485</v>
      </c>
      <c r="I24" s="306" t="s">
        <v>934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971</v>
      </c>
      <c r="G25" s="306" t="s">
        <v>65</v>
      </c>
      <c r="H25" s="336" t="s">
        <v>972</v>
      </c>
      <c r="I25" s="306" t="s">
        <v>934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973</v>
      </c>
      <c r="G26" s="306" t="s">
        <v>65</v>
      </c>
      <c r="H26" s="336" t="s">
        <v>972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909</v>
      </c>
    </row>
    <row r="49" spans="2:15">
      <c r="B49" s="387" t="s">
        <v>138</v>
      </c>
      <c r="D49" t="s">
        <v>910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975</v>
      </c>
      <c r="F5" s="223" t="s">
        <v>976</v>
      </c>
      <c r="G5" s="223" t="s">
        <v>977</v>
      </c>
      <c r="H5" s="223" t="s">
        <v>978</v>
      </c>
      <c r="I5" s="223" t="s">
        <v>979</v>
      </c>
      <c r="J5" s="223" t="s">
        <v>980</v>
      </c>
      <c r="K5" s="223" t="s">
        <v>981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724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982</v>
      </c>
      <c r="K7" s="393" t="s">
        <v>983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984</v>
      </c>
      <c r="K8" s="393" t="s">
        <v>983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227</v>
      </c>
      <c r="F9" s="306"/>
      <c r="G9" s="306" t="s">
        <v>502</v>
      </c>
      <c r="H9" s="336"/>
      <c r="I9" s="306"/>
      <c r="J9" s="393" t="s">
        <v>984</v>
      </c>
      <c r="K9" s="393" t="s">
        <v>983</v>
      </c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443</v>
      </c>
      <c r="F10" s="306"/>
      <c r="G10" s="306" t="s">
        <v>227</v>
      </c>
      <c r="H10" s="336"/>
      <c r="I10" s="306"/>
      <c r="J10" s="393" t="s">
        <v>984</v>
      </c>
      <c r="K10" s="393" t="s">
        <v>983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443</v>
      </c>
      <c r="F11" s="306" t="s">
        <v>724</v>
      </c>
      <c r="G11" s="306" t="s">
        <v>227</v>
      </c>
      <c r="H11" s="372" t="s">
        <v>54</v>
      </c>
      <c r="I11" s="306"/>
      <c r="J11" s="393" t="s">
        <v>984</v>
      </c>
      <c r="K11" s="393" t="s">
        <v>983</v>
      </c>
      <c r="L11" s="61"/>
      <c r="M11" s="414" t="s">
        <v>57</v>
      </c>
      <c r="N11" s="417">
        <f>COUNTIF(E7:I27, "*Rafi*")/2</f>
        <v>0</v>
      </c>
      <c r="O11" s="419" t="s">
        <v>463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227</v>
      </c>
      <c r="F12" s="306" t="s">
        <v>724</v>
      </c>
      <c r="G12" s="306" t="s">
        <v>227</v>
      </c>
      <c r="H12" s="372" t="s">
        <v>54</v>
      </c>
      <c r="I12" s="306"/>
      <c r="J12" s="393" t="s">
        <v>984</v>
      </c>
      <c r="K12" s="393" t="s">
        <v>983</v>
      </c>
      <c r="L12" s="61"/>
      <c r="M12" s="414" t="s">
        <v>58</v>
      </c>
      <c r="N12" s="417">
        <f>COUNTIF(E7:I27, "*Wei Yen*")/2</f>
        <v>0</v>
      </c>
      <c r="O12" s="419" t="s">
        <v>985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443</v>
      </c>
      <c r="F13" s="306" t="s">
        <v>724</v>
      </c>
      <c r="G13" s="306" t="s">
        <v>443</v>
      </c>
      <c r="H13" s="372" t="s">
        <v>54</v>
      </c>
      <c r="I13" s="306"/>
      <c r="J13" s="393" t="s">
        <v>984</v>
      </c>
      <c r="K13" s="393" t="s">
        <v>983</v>
      </c>
      <c r="L13" s="61"/>
      <c r="M13" s="414" t="s">
        <v>59</v>
      </c>
      <c r="N13" s="417">
        <f>COUNTIF(E7:I27, "*Nicholas*")/2</f>
        <v>0</v>
      </c>
      <c r="O13" s="419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724</v>
      </c>
      <c r="F14" s="306" t="s">
        <v>724</v>
      </c>
      <c r="G14" s="306" t="s">
        <v>54</v>
      </c>
      <c r="H14" s="372" t="s">
        <v>54</v>
      </c>
      <c r="I14" s="306"/>
      <c r="J14" s="393" t="s">
        <v>984</v>
      </c>
      <c r="K14" s="393" t="s">
        <v>983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965</v>
      </c>
      <c r="F15" s="306" t="s">
        <v>724</v>
      </c>
      <c r="G15" s="306" t="s">
        <v>54</v>
      </c>
      <c r="H15" s="372" t="s">
        <v>986</v>
      </c>
      <c r="I15" s="306" t="s">
        <v>987</v>
      </c>
      <c r="J15" s="393" t="s">
        <v>984</v>
      </c>
      <c r="K15" s="393" t="s">
        <v>983</v>
      </c>
      <c r="L15" s="61"/>
      <c r="M15" s="414" t="s">
        <v>61</v>
      </c>
      <c r="N15" s="417">
        <f>COUNTIF(E7:I27, "*Tai Wei*")/2</f>
        <v>0</v>
      </c>
      <c r="O15" s="419" t="s">
        <v>814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965</v>
      </c>
      <c r="F16" s="306" t="s">
        <v>724</v>
      </c>
      <c r="G16" s="306" t="s">
        <v>54</v>
      </c>
      <c r="H16" s="336" t="s">
        <v>988</v>
      </c>
      <c r="I16" s="306" t="s">
        <v>989</v>
      </c>
      <c r="J16" s="393" t="s">
        <v>984</v>
      </c>
      <c r="K16" s="393" t="s">
        <v>983</v>
      </c>
      <c r="L16" s="61"/>
      <c r="M16" s="414" t="s">
        <v>772</v>
      </c>
      <c r="N16" s="417">
        <f>COUNTIF(E7:I27, "*Casey*")/2</f>
        <v>0</v>
      </c>
      <c r="O16" s="419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965</v>
      </c>
      <c r="F17" s="306" t="s">
        <v>762</v>
      </c>
      <c r="G17" s="306" t="s">
        <v>65</v>
      </c>
      <c r="H17" s="336" t="s">
        <v>908</v>
      </c>
      <c r="I17" s="306" t="s">
        <v>989</v>
      </c>
      <c r="J17" s="393" t="s">
        <v>984</v>
      </c>
      <c r="K17" s="393" t="s">
        <v>983</v>
      </c>
      <c r="L17" s="61"/>
      <c r="M17" s="414" t="s">
        <v>62</v>
      </c>
      <c r="N17" s="417">
        <f>COUNTIF(E7:I27, "*Vijay*")/2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965</v>
      </c>
      <c r="F18" s="306" t="s">
        <v>726</v>
      </c>
      <c r="G18" s="306" t="s">
        <v>65</v>
      </c>
      <c r="H18" s="372" t="s">
        <v>925</v>
      </c>
      <c r="I18" s="306" t="s">
        <v>989</v>
      </c>
      <c r="J18" s="393" t="s">
        <v>984</v>
      </c>
      <c r="K18" s="393" t="s">
        <v>983</v>
      </c>
      <c r="L18" s="61"/>
      <c r="M18" s="414" t="s">
        <v>63</v>
      </c>
      <c r="N18" s="417">
        <f>COUNTIF(E7:I27, "*Griselda*")/2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965</v>
      </c>
      <c r="F19" s="306" t="s">
        <v>990</v>
      </c>
      <c r="G19" s="306" t="s">
        <v>65</v>
      </c>
      <c r="H19" s="372" t="s">
        <v>925</v>
      </c>
      <c r="I19" s="306" t="s">
        <v>986</v>
      </c>
      <c r="J19" s="393" t="s">
        <v>984</v>
      </c>
      <c r="K19" s="393" t="s">
        <v>983</v>
      </c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991</v>
      </c>
      <c r="F20" s="306" t="s">
        <v>992</v>
      </c>
      <c r="G20" s="306" t="s">
        <v>283</v>
      </c>
      <c r="H20" s="372" t="s">
        <v>993</v>
      </c>
      <c r="I20" s="306" t="s">
        <v>925</v>
      </c>
      <c r="J20" s="393" t="s">
        <v>984</v>
      </c>
      <c r="K20" s="393" t="s">
        <v>983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994</v>
      </c>
      <c r="F21" s="306" t="s">
        <v>995</v>
      </c>
      <c r="G21" s="306" t="s">
        <v>283</v>
      </c>
      <c r="H21" s="372" t="s">
        <v>993</v>
      </c>
      <c r="I21" s="306" t="s">
        <v>925</v>
      </c>
      <c r="J21" s="393" t="s">
        <v>984</v>
      </c>
      <c r="K21" s="393" t="s">
        <v>983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466</v>
      </c>
      <c r="F22" s="306" t="s">
        <v>995</v>
      </c>
      <c r="G22" s="306" t="s">
        <v>283</v>
      </c>
      <c r="H22" s="372" t="s">
        <v>993</v>
      </c>
      <c r="I22" s="306" t="s">
        <v>996</v>
      </c>
      <c r="J22" s="393" t="s">
        <v>984</v>
      </c>
      <c r="K22" s="393" t="s">
        <v>983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466</v>
      </c>
      <c r="F23" s="306" t="s">
        <v>995</v>
      </c>
      <c r="G23" s="306" t="s">
        <v>283</v>
      </c>
      <c r="H23" s="372" t="s">
        <v>993</v>
      </c>
      <c r="I23" s="306" t="s">
        <v>996</v>
      </c>
      <c r="J23" s="393" t="s">
        <v>984</v>
      </c>
      <c r="K23" s="393" t="s">
        <v>983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995</v>
      </c>
      <c r="G24" s="306" t="s">
        <v>283</v>
      </c>
      <c r="H24" s="372" t="s">
        <v>925</v>
      </c>
      <c r="I24" s="306" t="s">
        <v>996</v>
      </c>
      <c r="J24" s="393" t="s">
        <v>984</v>
      </c>
      <c r="K24" s="393" t="s">
        <v>983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995</v>
      </c>
      <c r="G25" s="306" t="s">
        <v>283</v>
      </c>
      <c r="H25" s="372" t="s">
        <v>925</v>
      </c>
      <c r="I25" s="306" t="s">
        <v>996</v>
      </c>
      <c r="J25" s="393" t="s">
        <v>984</v>
      </c>
      <c r="K25" s="393" t="s">
        <v>983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997</v>
      </c>
      <c r="G26" s="306"/>
      <c r="H26" s="372" t="s">
        <v>56</v>
      </c>
      <c r="I26" s="372" t="s">
        <v>998</v>
      </c>
      <c r="J26" s="393" t="s">
        <v>984</v>
      </c>
      <c r="K26" s="393" t="s">
        <v>983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999</v>
      </c>
      <c r="J27" s="393" t="s">
        <v>984</v>
      </c>
      <c r="K27" s="393" t="s">
        <v>983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999</v>
      </c>
      <c r="J28" s="393" t="s">
        <v>984</v>
      </c>
      <c r="K28" s="393" t="s">
        <v>983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999</v>
      </c>
      <c r="J29" s="393" t="s">
        <v>984</v>
      </c>
      <c r="K29" s="393" t="s">
        <v>983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999</v>
      </c>
      <c r="J30" s="393" t="s">
        <v>984</v>
      </c>
      <c r="K30" s="393" t="s">
        <v>983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999</v>
      </c>
      <c r="J31" s="393" t="s">
        <v>984</v>
      </c>
      <c r="K31" s="393" t="s">
        <v>983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999</v>
      </c>
      <c r="J32" s="393" t="s">
        <v>984</v>
      </c>
      <c r="K32" s="393" t="s">
        <v>983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999</v>
      </c>
      <c r="J33" s="393" t="s">
        <v>984</v>
      </c>
      <c r="K33" s="393" t="s">
        <v>983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999</v>
      </c>
      <c r="J34" s="393" t="s">
        <v>984</v>
      </c>
      <c r="K34" s="393" t="s">
        <v>983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999</v>
      </c>
      <c r="J35" s="393" t="s">
        <v>984</v>
      </c>
      <c r="K35" s="393" t="s">
        <v>983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999</v>
      </c>
      <c r="J36" s="393" t="s">
        <v>984</v>
      </c>
      <c r="K36" s="393" t="s">
        <v>983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1000</v>
      </c>
    </row>
    <row r="49" spans="2:15">
      <c r="B49" s="387" t="s">
        <v>138</v>
      </c>
      <c r="D49" t="s">
        <v>910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1002</v>
      </c>
      <c r="J5" s="223" t="s">
        <v>1003</v>
      </c>
      <c r="K5" s="223" t="s">
        <v>1004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1005</v>
      </c>
      <c r="F6" s="282" t="s">
        <v>1005</v>
      </c>
      <c r="G6" s="282" t="s">
        <v>1005</v>
      </c>
      <c r="H6" s="282" t="s">
        <v>1005</v>
      </c>
      <c r="I6" s="282" t="s">
        <v>1005</v>
      </c>
      <c r="J6" s="392"/>
      <c r="K6" s="276"/>
      <c r="L6" s="61"/>
      <c r="M6" s="424" t="s">
        <v>724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1006</v>
      </c>
      <c r="F7" s="306" t="s">
        <v>227</v>
      </c>
      <c r="G7" s="306" t="s">
        <v>1007</v>
      </c>
      <c r="H7" s="336" t="s">
        <v>227</v>
      </c>
      <c r="I7" s="306" t="s">
        <v>1006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1008</v>
      </c>
      <c r="F8" s="306" t="s">
        <v>227</v>
      </c>
      <c r="G8" s="306" t="s">
        <v>1007</v>
      </c>
      <c r="H8" s="336" t="s">
        <v>227</v>
      </c>
      <c r="I8" s="306" t="s">
        <v>1006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1008</v>
      </c>
      <c r="F9" s="306" t="s">
        <v>227</v>
      </c>
      <c r="G9" s="306" t="s">
        <v>905</v>
      </c>
      <c r="H9" s="336" t="s">
        <v>227</v>
      </c>
      <c r="I9" s="306" t="s">
        <v>1009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986</v>
      </c>
      <c r="F10" s="306" t="s">
        <v>227</v>
      </c>
      <c r="G10" s="306" t="s">
        <v>905</v>
      </c>
      <c r="H10" s="336" t="s">
        <v>56</v>
      </c>
      <c r="I10" s="306" t="s">
        <v>443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227</v>
      </c>
      <c r="F11" s="306" t="s">
        <v>227</v>
      </c>
      <c r="G11" s="306" t="s">
        <v>1010</v>
      </c>
      <c r="H11" s="372" t="s">
        <v>229</v>
      </c>
      <c r="I11" s="306" t="s">
        <v>443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227</v>
      </c>
      <c r="F12" s="306" t="s">
        <v>56</v>
      </c>
      <c r="G12" s="306" t="s">
        <v>1010</v>
      </c>
      <c r="H12" s="372" t="s">
        <v>229</v>
      </c>
      <c r="I12" s="306" t="s">
        <v>443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227</v>
      </c>
      <c r="F13" s="306" t="s">
        <v>56</v>
      </c>
      <c r="G13" s="306" t="s">
        <v>1010</v>
      </c>
      <c r="H13" s="372" t="s">
        <v>229</v>
      </c>
      <c r="I13" s="306" t="s">
        <v>443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986</v>
      </c>
      <c r="F14" s="306" t="s">
        <v>56</v>
      </c>
      <c r="G14" s="306" t="s">
        <v>1010</v>
      </c>
      <c r="H14" s="372" t="s">
        <v>229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905</v>
      </c>
      <c r="H15" s="372" t="s">
        <v>229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1011</v>
      </c>
      <c r="G16" s="306" t="s">
        <v>53</v>
      </c>
      <c r="H16" s="372" t="s">
        <v>1012</v>
      </c>
      <c r="I16" s="306" t="s">
        <v>425</v>
      </c>
      <c r="J16" s="393"/>
      <c r="K16" s="300"/>
      <c r="L16" s="61"/>
      <c r="M16" s="414" t="s">
        <v>772</v>
      </c>
      <c r="N16" s="417">
        <f>COUNTIF(E7:I27, "*Casey*")/2</f>
        <v>0</v>
      </c>
      <c r="O16" s="419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1013</v>
      </c>
      <c r="G17" s="306" t="s">
        <v>686</v>
      </c>
      <c r="H17" s="61" t="s">
        <v>425</v>
      </c>
      <c r="I17" s="306" t="s">
        <v>425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955</v>
      </c>
      <c r="F18" s="306" t="s">
        <v>1013</v>
      </c>
      <c r="G18" s="306" t="s">
        <v>686</v>
      </c>
      <c r="H18" s="336" t="s">
        <v>1014</v>
      </c>
      <c r="I18" s="306" t="s">
        <v>273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955</v>
      </c>
      <c r="F19" s="306" t="s">
        <v>1013</v>
      </c>
      <c r="G19" s="306" t="s">
        <v>686</v>
      </c>
      <c r="H19" s="336" t="s">
        <v>227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1015</v>
      </c>
      <c r="F20" s="306" t="s">
        <v>1013</v>
      </c>
      <c r="G20" s="306" t="s">
        <v>686</v>
      </c>
      <c r="H20" s="372" t="s">
        <v>425</v>
      </c>
      <c r="I20" s="306" t="s">
        <v>443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1016</v>
      </c>
      <c r="F21" s="306" t="s">
        <v>1017</v>
      </c>
      <c r="G21" s="306" t="s">
        <v>686</v>
      </c>
      <c r="H21" s="372" t="s">
        <v>425</v>
      </c>
      <c r="I21" s="306" t="s">
        <v>443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724</v>
      </c>
      <c r="F22" s="306" t="s">
        <v>1018</v>
      </c>
      <c r="G22" s="306" t="s">
        <v>686</v>
      </c>
      <c r="H22" s="372" t="s">
        <v>227</v>
      </c>
      <c r="I22" s="306" t="s">
        <v>443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724</v>
      </c>
      <c r="F23" s="306" t="s">
        <v>1018</v>
      </c>
      <c r="G23" s="306" t="s">
        <v>686</v>
      </c>
      <c r="H23" s="372" t="s">
        <v>227</v>
      </c>
      <c r="I23" s="306" t="s">
        <v>443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724</v>
      </c>
      <c r="F24" s="306" t="s">
        <v>1019</v>
      </c>
      <c r="G24" s="306" t="s">
        <v>686</v>
      </c>
      <c r="H24" s="372" t="s">
        <v>227</v>
      </c>
      <c r="I24" s="306" t="s">
        <v>443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1020</v>
      </c>
      <c r="F25" s="306" t="s">
        <v>1021</v>
      </c>
      <c r="G25" s="306" t="s">
        <v>1022</v>
      </c>
      <c r="H25" s="372" t="s">
        <v>227</v>
      </c>
      <c r="I25" s="306" t="s">
        <v>443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1021</v>
      </c>
      <c r="G26" s="306" t="s">
        <v>1023</v>
      </c>
      <c r="H26" s="372" t="s">
        <v>227</v>
      </c>
      <c r="I26" s="306" t="s">
        <v>443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1024</v>
      </c>
      <c r="G27" s="306" t="s">
        <v>1023</v>
      </c>
      <c r="H27" s="372" t="s">
        <v>227</v>
      </c>
      <c r="I27" s="306" t="s">
        <v>443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1025</v>
      </c>
    </row>
    <row r="49" spans="2:15">
      <c r="B49" s="387" t="s">
        <v>138</v>
      </c>
      <c r="D49" t="s">
        <v>1026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1028</v>
      </c>
      <c r="F6" s="282" t="s">
        <v>1028</v>
      </c>
      <c r="G6" s="282" t="s">
        <v>1028</v>
      </c>
      <c r="H6" s="282" t="s">
        <v>1028</v>
      </c>
      <c r="I6" s="282" t="s">
        <v>1028</v>
      </c>
      <c r="J6" s="392"/>
      <c r="K6" s="276"/>
      <c r="L6" s="61"/>
      <c r="M6" s="424" t="s">
        <v>724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1029</v>
      </c>
      <c r="F7" s="306" t="s">
        <v>1029</v>
      </c>
      <c r="G7" s="306" t="s">
        <v>1029</v>
      </c>
      <c r="H7" s="306" t="s">
        <v>1029</v>
      </c>
      <c r="I7" s="306" t="s">
        <v>1029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1030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724</v>
      </c>
      <c r="F9" s="306" t="s">
        <v>54</v>
      </c>
      <c r="G9" s="306" t="s">
        <v>1030</v>
      </c>
      <c r="H9" s="336" t="s">
        <v>58</v>
      </c>
      <c r="I9" s="306" t="s">
        <v>58</v>
      </c>
      <c r="J9" s="393"/>
      <c r="K9" s="300"/>
      <c r="L9" s="61"/>
      <c r="M9" s="415" t="s">
        <v>1020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724</v>
      </c>
      <c r="F10" s="306" t="s">
        <v>54</v>
      </c>
      <c r="G10" s="306" t="s">
        <v>1030</v>
      </c>
      <c r="H10" s="336" t="s">
        <v>1031</v>
      </c>
      <c r="I10" s="306" t="s">
        <v>1032</v>
      </c>
      <c r="J10" s="353" t="s">
        <v>1020</v>
      </c>
      <c r="K10" s="300"/>
      <c r="L10" s="61"/>
      <c r="M10" s="414" t="s">
        <v>55</v>
      </c>
      <c r="N10" s="417">
        <f>COUNTIF(E7:I28, "*James*")/2</f>
        <v>0</v>
      </c>
      <c r="O10" s="419" t="s">
        <v>463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724</v>
      </c>
      <c r="F11" s="306" t="s">
        <v>54</v>
      </c>
      <c r="G11" s="306" t="s">
        <v>1030</v>
      </c>
      <c r="H11" s="336" t="s">
        <v>1031</v>
      </c>
      <c r="I11" s="306" t="s">
        <v>227</v>
      </c>
      <c r="J11" s="353" t="s">
        <v>1020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1033</v>
      </c>
      <c r="F12" s="306" t="s">
        <v>54</v>
      </c>
      <c r="G12" s="306" t="s">
        <v>1030</v>
      </c>
      <c r="H12" s="336" t="s">
        <v>1031</v>
      </c>
      <c r="I12" s="306" t="s">
        <v>227</v>
      </c>
      <c r="J12" s="353" t="s">
        <v>1020</v>
      </c>
      <c r="K12" s="300"/>
      <c r="L12" s="61"/>
      <c r="M12" s="414" t="s">
        <v>57</v>
      </c>
      <c r="N12" s="417">
        <f>COUNTIF(E7:I28, "*Rafi*")/2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1033</v>
      </c>
      <c r="F13" s="306" t="s">
        <v>1029</v>
      </c>
      <c r="G13" s="306" t="s">
        <v>1030</v>
      </c>
      <c r="H13" s="336" t="s">
        <v>1032</v>
      </c>
      <c r="I13" s="306" t="s">
        <v>227</v>
      </c>
      <c r="J13" s="353" t="s">
        <v>1020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1033</v>
      </c>
      <c r="F14" s="306" t="s">
        <v>1029</v>
      </c>
      <c r="G14" s="306" t="s">
        <v>1030</v>
      </c>
      <c r="H14" s="336" t="s">
        <v>1032</v>
      </c>
      <c r="I14" s="306" t="s">
        <v>1034</v>
      </c>
      <c r="J14" s="353" t="s">
        <v>1020</v>
      </c>
      <c r="K14" s="300"/>
      <c r="L14" s="61"/>
      <c r="M14" s="414" t="s">
        <v>59</v>
      </c>
      <c r="N14" s="417">
        <f>COUNTIF(E7:I28, "*Nicholas*")/2</f>
        <v>0</v>
      </c>
      <c r="O14" s="419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1033</v>
      </c>
      <c r="F15" s="306" t="s">
        <v>1029</v>
      </c>
      <c r="G15" s="306" t="s">
        <v>1035</v>
      </c>
      <c r="H15" s="336" t="s">
        <v>1032</v>
      </c>
      <c r="I15" s="306" t="s">
        <v>1036</v>
      </c>
      <c r="J15" s="353" t="s">
        <v>1020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1033</v>
      </c>
      <c r="F16" s="306" t="s">
        <v>1029</v>
      </c>
      <c r="G16" s="306" t="s">
        <v>1037</v>
      </c>
      <c r="H16" s="336" t="s">
        <v>1031</v>
      </c>
      <c r="I16" s="306" t="s">
        <v>1034</v>
      </c>
      <c r="J16" s="353" t="s">
        <v>1020</v>
      </c>
      <c r="K16" s="300"/>
      <c r="L16" s="61"/>
      <c r="M16" s="414" t="s">
        <v>61</v>
      </c>
      <c r="N16" s="417">
        <f>COUNTIF(E7:I28, "*Tai Wei*")/2</f>
        <v>0</v>
      </c>
      <c r="O16" s="419" t="s">
        <v>814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1033</v>
      </c>
      <c r="F17" s="306" t="s">
        <v>1038</v>
      </c>
      <c r="G17" s="306" t="s">
        <v>1037</v>
      </c>
      <c r="H17" s="336" t="s">
        <v>1039</v>
      </c>
      <c r="I17" s="306" t="s">
        <v>1040</v>
      </c>
      <c r="J17" s="353" t="s">
        <v>1020</v>
      </c>
      <c r="K17" s="300"/>
      <c r="L17" s="61"/>
      <c r="M17" s="414" t="s">
        <v>772</v>
      </c>
      <c r="N17" s="417">
        <f>COUNTIF(E7:I28, "*Casey*")/2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1033</v>
      </c>
      <c r="F18" s="306" t="s">
        <v>1041</v>
      </c>
      <c r="G18" s="306" t="s">
        <v>1042</v>
      </c>
      <c r="H18" s="336" t="s">
        <v>1043</v>
      </c>
      <c r="I18" s="306" t="s">
        <v>1040</v>
      </c>
      <c r="J18" s="353" t="s">
        <v>1020</v>
      </c>
      <c r="K18" s="300"/>
      <c r="L18" s="61"/>
      <c r="M18" s="414" t="s">
        <v>62</v>
      </c>
      <c r="N18" s="417">
        <f>COUNTIF(E7:I28, "*Vijay*")/2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1033</v>
      </c>
      <c r="F19" s="306" t="s">
        <v>1044</v>
      </c>
      <c r="G19" s="306" t="s">
        <v>226</v>
      </c>
      <c r="H19" s="336" t="s">
        <v>1043</v>
      </c>
      <c r="I19" s="306" t="s">
        <v>1045</v>
      </c>
      <c r="J19" s="353" t="s">
        <v>1020</v>
      </c>
      <c r="K19" s="300"/>
      <c r="L19" s="61"/>
      <c r="M19" s="414" t="s">
        <v>63</v>
      </c>
      <c r="N19" s="417">
        <f>COUNTIF(E7:I28, "*Griselda*")/2</f>
        <v>0</v>
      </c>
      <c r="O19" s="419" t="s">
        <v>463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1033</v>
      </c>
      <c r="F20" s="306" t="s">
        <v>1046</v>
      </c>
      <c r="G20" s="306" t="s">
        <v>226</v>
      </c>
      <c r="H20" s="336" t="s">
        <v>1043</v>
      </c>
      <c r="I20" s="306" t="s">
        <v>227</v>
      </c>
      <c r="J20" s="353" t="s">
        <v>1020</v>
      </c>
      <c r="K20" s="300"/>
      <c r="L20" s="61"/>
      <c r="M20" s="414" t="s">
        <v>64</v>
      </c>
      <c r="N20" s="417">
        <f>COUNTIF(E7:I28, "*Haikal*")/2</f>
        <v>0</v>
      </c>
      <c r="O20" s="419" t="s">
        <v>463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728</v>
      </c>
      <c r="F21" s="306" t="s">
        <v>273</v>
      </c>
      <c r="G21" s="306" t="s">
        <v>1047</v>
      </c>
      <c r="H21" s="336" t="s">
        <v>1043</v>
      </c>
      <c r="I21" s="306" t="s">
        <v>227</v>
      </c>
      <c r="J21" s="353" t="s">
        <v>1020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728</v>
      </c>
      <c r="F22" s="306" t="s">
        <v>1048</v>
      </c>
      <c r="G22" s="306" t="s">
        <v>1047</v>
      </c>
      <c r="H22" s="336" t="s">
        <v>959</v>
      </c>
      <c r="I22" s="306" t="s">
        <v>1006</v>
      </c>
      <c r="J22" s="353" t="s">
        <v>1020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728</v>
      </c>
      <c r="F23" s="306" t="s">
        <v>54</v>
      </c>
      <c r="G23" s="306" t="s">
        <v>1049</v>
      </c>
      <c r="H23" s="336" t="s">
        <v>959</v>
      </c>
      <c r="I23" s="306" t="s">
        <v>1006</v>
      </c>
      <c r="J23" s="353" t="s">
        <v>1020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728</v>
      </c>
      <c r="F24" s="306" t="s">
        <v>965</v>
      </c>
      <c r="G24" s="306" t="s">
        <v>1050</v>
      </c>
      <c r="H24" s="372" t="s">
        <v>443</v>
      </c>
      <c r="I24" s="306" t="s">
        <v>1006</v>
      </c>
      <c r="J24" s="353" t="s">
        <v>1020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728</v>
      </c>
      <c r="F25" s="306" t="s">
        <v>1051</v>
      </c>
      <c r="G25" s="306" t="s">
        <v>1050</v>
      </c>
      <c r="H25" s="372" t="s">
        <v>443</v>
      </c>
      <c r="I25" s="306" t="s">
        <v>1006</v>
      </c>
      <c r="J25" s="353" t="s">
        <v>1020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728</v>
      </c>
      <c r="F26" s="306" t="s">
        <v>1052</v>
      </c>
      <c r="G26" s="306" t="s">
        <v>1050</v>
      </c>
      <c r="H26" s="372" t="s">
        <v>227</v>
      </c>
      <c r="I26" s="306" t="s">
        <v>1006</v>
      </c>
      <c r="J26" s="353" t="s">
        <v>1020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728</v>
      </c>
      <c r="F27" s="306" t="s">
        <v>1053</v>
      </c>
      <c r="G27" s="306" t="s">
        <v>1050</v>
      </c>
      <c r="H27" s="372" t="s">
        <v>227</v>
      </c>
      <c r="I27" s="306" t="s">
        <v>1006</v>
      </c>
      <c r="J27" s="353" t="s">
        <v>1020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728</v>
      </c>
      <c r="F28" s="306" t="s">
        <v>1054</v>
      </c>
      <c r="G28" s="306" t="s">
        <v>1055</v>
      </c>
      <c r="H28" s="372" t="s">
        <v>443</v>
      </c>
      <c r="I28" s="306" t="s">
        <v>1056</v>
      </c>
      <c r="J28" s="353" t="s">
        <v>1020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1020</v>
      </c>
      <c r="J29" s="353" t="s">
        <v>1020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1020</v>
      </c>
      <c r="J30" s="353" t="s">
        <v>1020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1020</v>
      </c>
      <c r="J31" s="353" t="s">
        <v>1020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1020</v>
      </c>
      <c r="J32" s="353" t="s">
        <v>1020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1020</v>
      </c>
      <c r="J33" s="353" t="s">
        <v>1020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1020</v>
      </c>
      <c r="J34" s="353" t="s">
        <v>1020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1020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1020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1020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1020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1057</v>
      </c>
    </row>
    <row r="50" spans="2:15">
      <c r="B50" s="387" t="s">
        <v>138</v>
      </c>
      <c r="D50" t="s">
        <v>1026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1059</v>
      </c>
      <c r="F5" s="223" t="s">
        <v>1060</v>
      </c>
      <c r="G5" s="223" t="s">
        <v>1061</v>
      </c>
      <c r="H5" s="223" t="s">
        <v>1062</v>
      </c>
      <c r="I5" s="223" t="s">
        <v>1063</v>
      </c>
      <c r="J5" s="223" t="s">
        <v>1064</v>
      </c>
      <c r="K5" s="223">
        <v>44936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1065</v>
      </c>
      <c r="F6" s="282" t="s">
        <v>1065</v>
      </c>
      <c r="G6" s="282" t="s">
        <v>1065</v>
      </c>
      <c r="H6" s="282" t="s">
        <v>1065</v>
      </c>
      <c r="I6" s="282" t="s">
        <v>1065</v>
      </c>
      <c r="J6" s="392"/>
      <c r="K6" s="276"/>
      <c r="L6" s="61"/>
      <c r="M6" s="424" t="s">
        <v>724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1066</v>
      </c>
      <c r="H7" s="362"/>
      <c r="I7" s="306" t="s">
        <v>1066</v>
      </c>
      <c r="J7" s="393" t="s">
        <v>227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1066</v>
      </c>
      <c r="H8" s="362"/>
      <c r="I8" s="306" t="s">
        <v>1066</v>
      </c>
      <c r="J8" s="393" t="s">
        <v>227</v>
      </c>
      <c r="K8" s="300"/>
      <c r="L8" s="61"/>
      <c r="M8" s="414" t="s">
        <v>54</v>
      </c>
      <c r="N8" s="417">
        <f>COUNTIF(E7:I28, "*YZ*")/2</f>
        <v>0</v>
      </c>
      <c r="O8" s="419" t="s">
        <v>814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227</v>
      </c>
      <c r="F9" s="306" t="s">
        <v>53</v>
      </c>
      <c r="G9" s="306" t="s">
        <v>1067</v>
      </c>
      <c r="H9" s="362"/>
      <c r="I9" s="306" t="s">
        <v>1068</v>
      </c>
      <c r="J9" s="393" t="s">
        <v>227</v>
      </c>
      <c r="K9" s="300"/>
      <c r="L9" s="61"/>
      <c r="M9" s="415" t="s">
        <v>1020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227</v>
      </c>
      <c r="F10" s="306" t="s">
        <v>53</v>
      </c>
      <c r="G10" s="306" t="s">
        <v>905</v>
      </c>
      <c r="H10" s="362"/>
      <c r="I10" s="306" t="s">
        <v>1069</v>
      </c>
      <c r="J10" s="393" t="s">
        <v>443</v>
      </c>
      <c r="K10" s="300"/>
      <c r="L10" s="61"/>
      <c r="M10" s="414" t="s">
        <v>55</v>
      </c>
      <c r="N10" s="417">
        <f>COUNTIF(E7:I28, "*James*")/2</f>
        <v>0</v>
      </c>
      <c r="O10" s="419" t="s">
        <v>463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227</v>
      </c>
      <c r="F11" s="306" t="s">
        <v>1070</v>
      </c>
      <c r="G11" s="306" t="s">
        <v>905</v>
      </c>
      <c r="H11" s="362"/>
      <c r="I11" s="306" t="s">
        <v>1068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227</v>
      </c>
      <c r="F12" s="306" t="s">
        <v>1070</v>
      </c>
      <c r="G12" s="306" t="s">
        <v>905</v>
      </c>
      <c r="H12" s="388"/>
      <c r="I12" s="306" t="s">
        <v>1071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227</v>
      </c>
      <c r="F13" s="306" t="s">
        <v>1072</v>
      </c>
      <c r="G13" s="306" t="s">
        <v>905</v>
      </c>
      <c r="H13" s="388"/>
      <c r="I13" s="306" t="s">
        <v>1071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227</v>
      </c>
      <c r="F14" s="306" t="s">
        <v>1073</v>
      </c>
      <c r="G14" s="306" t="s">
        <v>905</v>
      </c>
      <c r="H14" s="388"/>
      <c r="I14" s="306" t="s">
        <v>1074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227</v>
      </c>
      <c r="F15" s="306" t="s">
        <v>1073</v>
      </c>
      <c r="G15" s="306" t="s">
        <v>905</v>
      </c>
      <c r="H15" s="388"/>
      <c r="I15" s="306" t="s">
        <v>1075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1076</v>
      </c>
      <c r="F16" s="306" t="s">
        <v>1073</v>
      </c>
      <c r="G16" s="306" t="s">
        <v>905</v>
      </c>
      <c r="H16" s="388"/>
      <c r="I16" s="306" t="s">
        <v>1074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06" t="s">
        <v>1073</v>
      </c>
      <c r="G17" s="306" t="s">
        <v>1055</v>
      </c>
      <c r="H17" s="362"/>
      <c r="I17" s="306" t="s">
        <v>1074</v>
      </c>
      <c r="J17" s="393"/>
      <c r="K17" s="300"/>
      <c r="L17" s="61"/>
      <c r="M17" s="414" t="s">
        <v>772</v>
      </c>
      <c r="N17" s="417">
        <f>COUNTIF(E7:I28, "*Casey*")/2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1076</v>
      </c>
      <c r="F18" s="306" t="s">
        <v>1077</v>
      </c>
      <c r="G18" s="306" t="s">
        <v>1078</v>
      </c>
      <c r="H18" s="362"/>
      <c r="I18" s="306" t="s">
        <v>1074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925</v>
      </c>
      <c r="F19" s="306" t="s">
        <v>1079</v>
      </c>
      <c r="G19" s="306" t="s">
        <v>1078</v>
      </c>
      <c r="H19" s="388"/>
      <c r="I19" s="306" t="s">
        <v>1074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1080</v>
      </c>
      <c r="G20" s="306" t="s">
        <v>1078</v>
      </c>
      <c r="H20" s="388"/>
      <c r="I20" s="306" t="s">
        <v>1007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1081</v>
      </c>
      <c r="G21" s="306" t="s">
        <v>1023</v>
      </c>
      <c r="H21" s="388"/>
      <c r="I21" s="306" t="s">
        <v>1007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1081</v>
      </c>
      <c r="G22" s="306" t="s">
        <v>1055</v>
      </c>
      <c r="H22" s="388"/>
      <c r="I22" s="306" t="s">
        <v>1007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1081</v>
      </c>
      <c r="G23" s="306" t="s">
        <v>1082</v>
      </c>
      <c r="H23" s="388"/>
      <c r="I23" s="306" t="s">
        <v>1007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1081</v>
      </c>
      <c r="G24" s="306" t="s">
        <v>1083</v>
      </c>
      <c r="H24" s="388"/>
      <c r="I24" s="306" t="s">
        <v>1007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1084</v>
      </c>
      <c r="G25" s="306" t="s">
        <v>1083</v>
      </c>
      <c r="H25" s="388"/>
      <c r="I25" s="306" t="s">
        <v>1007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1085</v>
      </c>
      <c r="G26" s="306" t="s">
        <v>1083</v>
      </c>
      <c r="H26" s="388"/>
      <c r="I26" s="306" t="s">
        <v>905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1086</v>
      </c>
      <c r="G27" s="372" t="s">
        <v>485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1086</v>
      </c>
      <c r="G28" s="372" t="s">
        <v>485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1057</v>
      </c>
    </row>
    <row r="50" spans="2:15">
      <c r="B50" s="387" t="s">
        <v>138</v>
      </c>
      <c r="D50" t="s">
        <v>1026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1088</v>
      </c>
      <c r="F5" s="223" t="s">
        <v>1089</v>
      </c>
      <c r="G5" s="223" t="s">
        <v>1090</v>
      </c>
      <c r="H5" s="223" t="s">
        <v>1091</v>
      </c>
      <c r="I5" s="223" t="s">
        <v>1092</v>
      </c>
      <c r="J5" s="223" t="s">
        <v>1093</v>
      </c>
      <c r="K5" s="223" t="s">
        <v>1094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389</v>
      </c>
      <c r="F6" s="282" t="s">
        <v>389</v>
      </c>
      <c r="G6" s="282" t="s">
        <v>389</v>
      </c>
      <c r="H6" s="282" t="s">
        <v>389</v>
      </c>
      <c r="I6" s="282" t="s">
        <v>389</v>
      </c>
      <c r="J6" s="392"/>
      <c r="K6" s="276"/>
      <c r="L6" s="61"/>
      <c r="M6" s="424" t="s">
        <v>724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228</v>
      </c>
      <c r="F7" s="306" t="s">
        <v>1095</v>
      </c>
      <c r="G7" s="306" t="s">
        <v>54</v>
      </c>
      <c r="H7" s="306" t="s">
        <v>273</v>
      </c>
      <c r="I7" s="336" t="s">
        <v>1096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1009</v>
      </c>
      <c r="G8" s="306" t="s">
        <v>54</v>
      </c>
      <c r="H8" s="306" t="s">
        <v>273</v>
      </c>
      <c r="I8" s="372" t="s">
        <v>1055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1097</v>
      </c>
      <c r="G9" s="372" t="s">
        <v>227</v>
      </c>
      <c r="H9" s="306" t="s">
        <v>273</v>
      </c>
      <c r="I9" s="372" t="s">
        <v>1055</v>
      </c>
      <c r="J9" s="393"/>
      <c r="K9" s="300"/>
      <c r="L9" s="61"/>
      <c r="M9" s="415" t="s">
        <v>1020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1098</v>
      </c>
      <c r="G10" s="372" t="s">
        <v>227</v>
      </c>
      <c r="H10" s="306" t="s">
        <v>273</v>
      </c>
      <c r="I10" s="372" t="s">
        <v>1055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1098</v>
      </c>
      <c r="G11" s="213" t="s">
        <v>227</v>
      </c>
      <c r="H11" s="306" t="s">
        <v>1099</v>
      </c>
      <c r="I11" s="372" t="s">
        <v>1055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1100</v>
      </c>
      <c r="G12" s="336" t="s">
        <v>925</v>
      </c>
      <c r="H12" s="306" t="s">
        <v>1099</v>
      </c>
      <c r="I12" s="372" t="s">
        <v>1055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1076</v>
      </c>
      <c r="G13" s="336" t="s">
        <v>925</v>
      </c>
      <c r="H13" s="306" t="s">
        <v>1099</v>
      </c>
      <c r="I13" s="372" t="s">
        <v>1055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282</v>
      </c>
      <c r="G14" s="336" t="s">
        <v>925</v>
      </c>
      <c r="H14" s="306" t="s">
        <v>1099</v>
      </c>
      <c r="I14" s="372" t="s">
        <v>1055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282</v>
      </c>
      <c r="G15" s="336" t="s">
        <v>925</v>
      </c>
      <c r="H15" s="306" t="s">
        <v>1099</v>
      </c>
      <c r="I15" s="372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1101</v>
      </c>
      <c r="G16" s="336" t="s">
        <v>925</v>
      </c>
      <c r="H16" s="306" t="s">
        <v>1099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1103</v>
      </c>
      <c r="F17" s="374" t="s">
        <v>1104</v>
      </c>
      <c r="G17" s="336" t="s">
        <v>925</v>
      </c>
      <c r="H17" s="306" t="s">
        <v>1099</v>
      </c>
      <c r="I17" s="336" t="s">
        <v>226</v>
      </c>
      <c r="J17" s="393"/>
      <c r="K17" s="300"/>
      <c r="L17" s="61"/>
      <c r="M17" s="414" t="s">
        <v>772</v>
      </c>
      <c r="N17" s="417">
        <f>COUNTIF(E7:I28, "*Casey*")/2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466</v>
      </c>
      <c r="F18" s="374" t="s">
        <v>1101</v>
      </c>
      <c r="G18" s="372" t="s">
        <v>1105</v>
      </c>
      <c r="H18" s="306" t="s">
        <v>1099</v>
      </c>
      <c r="I18" s="336" t="s">
        <v>1103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466</v>
      </c>
      <c r="F19" s="374" t="s">
        <v>282</v>
      </c>
      <c r="G19" s="213" t="s">
        <v>1105</v>
      </c>
      <c r="H19" s="306" t="s">
        <v>1099</v>
      </c>
      <c r="I19" s="33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466</v>
      </c>
      <c r="F20" s="374" t="s">
        <v>282</v>
      </c>
      <c r="G20" s="213" t="s">
        <v>1107</v>
      </c>
      <c r="H20" s="306" t="s">
        <v>1099</v>
      </c>
      <c r="I20" s="372" t="s">
        <v>1108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466</v>
      </c>
      <c r="F21" s="374" t="s">
        <v>1110</v>
      </c>
      <c r="G21" s="213" t="s">
        <v>1076</v>
      </c>
      <c r="H21" s="336" t="s">
        <v>1111</v>
      </c>
      <c r="I21" s="372" t="s">
        <v>1108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466</v>
      </c>
      <c r="F22" s="374" t="s">
        <v>1110</v>
      </c>
      <c r="G22" s="372" t="s">
        <v>1011</v>
      </c>
      <c r="H22" s="336" t="s">
        <v>1111</v>
      </c>
      <c r="I22" s="372" t="s">
        <v>1108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466</v>
      </c>
      <c r="F23" s="374" t="s">
        <v>443</v>
      </c>
      <c r="G23" s="372" t="s">
        <v>1112</v>
      </c>
      <c r="H23" s="336" t="s">
        <v>1113</v>
      </c>
      <c r="I23" s="372" t="s">
        <v>1114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466</v>
      </c>
      <c r="F24" s="374" t="s">
        <v>443</v>
      </c>
      <c r="G24" s="372" t="s">
        <v>1115</v>
      </c>
      <c r="H24" s="336" t="s">
        <v>1113</v>
      </c>
      <c r="I24" s="372" t="s">
        <v>1114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1103</v>
      </c>
      <c r="F25" s="374" t="s">
        <v>443</v>
      </c>
      <c r="G25" s="372" t="s">
        <v>1116</v>
      </c>
      <c r="H25" s="372" t="s">
        <v>53</v>
      </c>
      <c r="I25" s="372" t="s">
        <v>1117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229</v>
      </c>
      <c r="F26" s="374" t="s">
        <v>1118</v>
      </c>
      <c r="G26" s="372" t="s">
        <v>1116</v>
      </c>
      <c r="H26" s="372" t="s">
        <v>53</v>
      </c>
      <c r="I26" s="372" t="s">
        <v>1117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229</v>
      </c>
      <c r="F27" s="374" t="s">
        <v>1118</v>
      </c>
      <c r="G27" s="372" t="s">
        <v>1116</v>
      </c>
      <c r="H27" s="372" t="s">
        <v>53</v>
      </c>
      <c r="I27" s="372" t="s">
        <v>1117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229</v>
      </c>
      <c r="F28" s="374" t="s">
        <v>1118</v>
      </c>
      <c r="G28" s="372" t="s">
        <v>1116</v>
      </c>
      <c r="H28" s="372" t="s">
        <v>53</v>
      </c>
      <c r="I28" s="372" t="s">
        <v>1117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1057</v>
      </c>
    </row>
    <row r="50" spans="2:15">
      <c r="B50" s="387" t="s">
        <v>138</v>
      </c>
      <c r="D50" t="s">
        <v>1119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1121</v>
      </c>
      <c r="H5" s="223" t="s">
        <v>1122</v>
      </c>
      <c r="I5" s="223" t="s">
        <v>1123</v>
      </c>
      <c r="J5" s="360" t="s">
        <v>1124</v>
      </c>
      <c r="K5" s="223" t="s">
        <v>1125</v>
      </c>
      <c r="L5" s="61"/>
      <c r="M5" s="423" t="s">
        <v>82</v>
      </c>
      <c r="N5" s="421" t="s">
        <v>83</v>
      </c>
      <c r="O5" s="425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0"/>
      <c r="K6" s="276"/>
      <c r="L6" s="61"/>
      <c r="M6" s="424" t="s">
        <v>724</v>
      </c>
      <c r="N6" s="417">
        <f>COUNTIF(E7:I28, "*Rowvan*")/2</f>
        <v>0</v>
      </c>
      <c r="O6" s="432" t="s">
        <v>1126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1127</v>
      </c>
      <c r="F7" s="373" t="s">
        <v>1009</v>
      </c>
      <c r="G7" s="372" t="s">
        <v>1127</v>
      </c>
      <c r="H7" s="336" t="s">
        <v>986</v>
      </c>
      <c r="I7" s="336" t="s">
        <v>227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1127</v>
      </c>
      <c r="F8" s="373" t="s">
        <v>1009</v>
      </c>
      <c r="G8" s="436" t="s">
        <v>1127</v>
      </c>
      <c r="H8" s="336" t="s">
        <v>986</v>
      </c>
      <c r="I8" s="372" t="s">
        <v>227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1127</v>
      </c>
      <c r="F9" s="372" t="s">
        <v>1009</v>
      </c>
      <c r="G9" s="302" t="s">
        <v>1128</v>
      </c>
      <c r="H9" s="336" t="s">
        <v>986</v>
      </c>
      <c r="I9" s="372" t="s">
        <v>227</v>
      </c>
      <c r="J9" s="391"/>
      <c r="K9" s="300"/>
      <c r="L9" s="61"/>
      <c r="M9" s="415" t="s">
        <v>1020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1127</v>
      </c>
      <c r="F10" s="336" t="s">
        <v>1129</v>
      </c>
      <c r="G10" s="302" t="s">
        <v>1128</v>
      </c>
      <c r="H10" s="336" t="s">
        <v>986</v>
      </c>
      <c r="I10" s="372" t="s">
        <v>227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1127</v>
      </c>
      <c r="F11" s="336" t="s">
        <v>1017</v>
      </c>
      <c r="G11" s="302" t="s">
        <v>1130</v>
      </c>
      <c r="H11" s="336" t="s">
        <v>986</v>
      </c>
      <c r="I11" s="372" t="s">
        <v>227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1128</v>
      </c>
      <c r="F12" s="336" t="s">
        <v>58</v>
      </c>
      <c r="G12" s="302" t="s">
        <v>1130</v>
      </c>
      <c r="H12" s="336" t="s">
        <v>986</v>
      </c>
      <c r="I12" s="372" t="s">
        <v>227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1128</v>
      </c>
      <c r="F13" s="434" t="s">
        <v>54</v>
      </c>
      <c r="G13" s="302" t="s">
        <v>1130</v>
      </c>
      <c r="H13" s="372" t="s">
        <v>227</v>
      </c>
      <c r="I13" s="372" t="s">
        <v>227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1128</v>
      </c>
      <c r="F14" s="435" t="s">
        <v>1131</v>
      </c>
      <c r="G14" s="302" t="s">
        <v>1130</v>
      </c>
      <c r="H14" s="372" t="s">
        <v>227</v>
      </c>
      <c r="I14" s="372" t="s">
        <v>227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1128</v>
      </c>
      <c r="F15" s="435" t="s">
        <v>1131</v>
      </c>
      <c r="G15" s="302" t="s">
        <v>54</v>
      </c>
      <c r="H15" s="372" t="s">
        <v>227</v>
      </c>
      <c r="I15" s="372" t="s">
        <v>227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1132</v>
      </c>
      <c r="F16" s="374" t="s">
        <v>1131</v>
      </c>
      <c r="G16" s="355" t="s">
        <v>54</v>
      </c>
      <c r="H16" s="372" t="s">
        <v>1133</v>
      </c>
      <c r="I16" s="372" t="s">
        <v>227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1132</v>
      </c>
      <c r="F17" s="306" t="s">
        <v>1135</v>
      </c>
      <c r="G17" s="336" t="s">
        <v>466</v>
      </c>
      <c r="H17" s="372" t="s">
        <v>425</v>
      </c>
      <c r="I17" s="372" t="s">
        <v>54</v>
      </c>
      <c r="J17" s="391"/>
      <c r="K17" s="300"/>
      <c r="L17" s="61"/>
      <c r="M17" s="414" t="s">
        <v>772</v>
      </c>
      <c r="N17" s="417">
        <f>COUNTIF(E7:I28, "*Casey*")/2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1136</v>
      </c>
      <c r="F18" s="374" t="s">
        <v>1131</v>
      </c>
      <c r="G18" s="372" t="s">
        <v>466</v>
      </c>
      <c r="H18" s="372" t="s">
        <v>1137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425</v>
      </c>
      <c r="F19" s="374" t="s">
        <v>1138</v>
      </c>
      <c r="G19" s="372" t="s">
        <v>466</v>
      </c>
      <c r="H19" s="372" t="s">
        <v>1137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1139</v>
      </c>
      <c r="F20" s="374" t="s">
        <v>1140</v>
      </c>
      <c r="G20" s="372" t="s">
        <v>466</v>
      </c>
      <c r="H20" s="372" t="s">
        <v>1137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1139</v>
      </c>
      <c r="F21" s="374" t="s">
        <v>1141</v>
      </c>
      <c r="G21" s="372" t="s">
        <v>466</v>
      </c>
      <c r="H21" s="372" t="s">
        <v>1142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1139</v>
      </c>
      <c r="F22" s="374" t="s">
        <v>1141</v>
      </c>
      <c r="G22" s="437" t="s">
        <v>1143</v>
      </c>
      <c r="H22" s="372" t="s">
        <v>1142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1144</v>
      </c>
      <c r="G23" s="437" t="s">
        <v>1143</v>
      </c>
      <c r="H23" s="372" t="s">
        <v>1142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1144</v>
      </c>
      <c r="G24" s="370" t="s">
        <v>56</v>
      </c>
      <c r="H24" s="372" t="s">
        <v>1020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1145</v>
      </c>
      <c r="G25" s="370" t="s">
        <v>56</v>
      </c>
      <c r="H25" s="372" t="s">
        <v>1020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1146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1057</v>
      </c>
    </row>
    <row r="50" spans="2:15">
      <c r="B50" s="387" t="s">
        <v>138</v>
      </c>
      <c r="D50" t="s">
        <v>1119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1149</v>
      </c>
      <c r="F6" s="282" t="s">
        <v>1149</v>
      </c>
      <c r="G6" s="282" t="s">
        <v>1149</v>
      </c>
      <c r="H6" s="282" t="s">
        <v>1149</v>
      </c>
      <c r="I6" s="282" t="s">
        <v>1149</v>
      </c>
      <c r="J6" s="298"/>
      <c r="K6" s="276"/>
      <c r="L6" s="61"/>
      <c r="M6" s="424" t="s">
        <v>724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1150</v>
      </c>
      <c r="F7" s="373" t="s">
        <v>1151</v>
      </c>
      <c r="G7" s="372" t="s">
        <v>1152</v>
      </c>
      <c r="H7" s="336" t="s">
        <v>1152</v>
      </c>
      <c r="I7" s="336" t="s">
        <v>1152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1150</v>
      </c>
      <c r="F8" s="306" t="s">
        <v>959</v>
      </c>
      <c r="G8" s="372" t="s">
        <v>1152</v>
      </c>
      <c r="H8" s="372" t="s">
        <v>227</v>
      </c>
      <c r="I8" s="372" t="s">
        <v>227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959</v>
      </c>
      <c r="F9" s="306" t="s">
        <v>1153</v>
      </c>
      <c r="G9" s="372" t="s">
        <v>1154</v>
      </c>
      <c r="H9" s="372" t="s">
        <v>227</v>
      </c>
      <c r="I9" s="372" t="s">
        <v>227</v>
      </c>
      <c r="J9" s="318"/>
      <c r="K9" s="300"/>
      <c r="L9" s="61"/>
      <c r="M9" s="415" t="s">
        <v>1020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959</v>
      </c>
      <c r="F10" s="306" t="s">
        <v>1153</v>
      </c>
      <c r="G10" s="372" t="s">
        <v>1155</v>
      </c>
      <c r="H10" s="372" t="s">
        <v>227</v>
      </c>
      <c r="I10" s="372" t="s">
        <v>227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959</v>
      </c>
      <c r="F11" s="306" t="s">
        <v>1153</v>
      </c>
      <c r="G11" s="372" t="s">
        <v>1155</v>
      </c>
      <c r="H11" s="372" t="s">
        <v>227</v>
      </c>
      <c r="I11" s="372" t="s">
        <v>227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959</v>
      </c>
      <c r="F12" s="431" t="s">
        <v>58</v>
      </c>
      <c r="G12" s="372" t="s">
        <v>1155</v>
      </c>
      <c r="H12" s="372" t="s">
        <v>227</v>
      </c>
      <c r="I12" s="372" t="s">
        <v>925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959</v>
      </c>
      <c r="F13" s="373" t="s">
        <v>58</v>
      </c>
      <c r="G13" s="372" t="s">
        <v>1155</v>
      </c>
      <c r="H13" s="372" t="s">
        <v>227</v>
      </c>
      <c r="I13" s="372" t="s">
        <v>925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1156</v>
      </c>
      <c r="F14" s="430" t="s">
        <v>1157</v>
      </c>
      <c r="G14" s="372" t="s">
        <v>1155</v>
      </c>
      <c r="H14" s="372" t="s">
        <v>227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1156</v>
      </c>
      <c r="F15" s="374" t="s">
        <v>56</v>
      </c>
      <c r="G15" s="372" t="s">
        <v>1155</v>
      </c>
      <c r="H15" s="372" t="s">
        <v>227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959</v>
      </c>
      <c r="F16" s="374" t="s">
        <v>1131</v>
      </c>
      <c r="G16" s="372" t="s">
        <v>1133</v>
      </c>
      <c r="H16" s="372" t="s">
        <v>227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1158</v>
      </c>
      <c r="F17" s="374" t="s">
        <v>1131</v>
      </c>
      <c r="G17" s="372" t="s">
        <v>1133</v>
      </c>
      <c r="H17" s="336" t="s">
        <v>53</v>
      </c>
      <c r="I17" s="372" t="s">
        <v>56</v>
      </c>
      <c r="J17" s="318"/>
      <c r="K17" s="300"/>
      <c r="L17" s="61"/>
      <c r="M17" s="414" t="s">
        <v>772</v>
      </c>
      <c r="N17" s="417">
        <f>COUNTIF(E7:I28, "*Casey*")/2</f>
        <v>0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282</v>
      </c>
      <c r="F18" s="374" t="s">
        <v>1131</v>
      </c>
      <c r="G18" s="372" t="s">
        <v>1133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282</v>
      </c>
      <c r="F19" s="374" t="s">
        <v>56</v>
      </c>
      <c r="G19" s="372" t="s">
        <v>1159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282</v>
      </c>
      <c r="F20" s="374" t="s">
        <v>56</v>
      </c>
      <c r="G20" s="372" t="s">
        <v>1159</v>
      </c>
      <c r="H20" s="336" t="s">
        <v>53</v>
      </c>
      <c r="I20" s="336" t="s">
        <v>1160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282</v>
      </c>
      <c r="F21" s="374" t="s">
        <v>724</v>
      </c>
      <c r="G21" s="372" t="s">
        <v>1161</v>
      </c>
      <c r="H21" s="336" t="s">
        <v>53</v>
      </c>
      <c r="I21" s="336" t="s">
        <v>1160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282</v>
      </c>
      <c r="F22" s="374" t="s">
        <v>724</v>
      </c>
      <c r="G22" s="372" t="s">
        <v>1161</v>
      </c>
      <c r="H22" s="336" t="s">
        <v>53</v>
      </c>
      <c r="I22" s="336" t="s">
        <v>1160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1156</v>
      </c>
      <c r="F23" s="374" t="s">
        <v>1163</v>
      </c>
      <c r="G23" s="372" t="s">
        <v>1164</v>
      </c>
      <c r="H23" s="336" t="s">
        <v>53</v>
      </c>
      <c r="I23" s="336" t="s">
        <v>1160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1156</v>
      </c>
      <c r="F24" s="374" t="s">
        <v>1163</v>
      </c>
      <c r="G24" s="372" t="s">
        <v>1165</v>
      </c>
      <c r="H24" s="374" t="s">
        <v>954</v>
      </c>
      <c r="I24" s="336" t="s">
        <v>925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1156</v>
      </c>
      <c r="F25" s="374" t="s">
        <v>1166</v>
      </c>
      <c r="G25" s="372" t="s">
        <v>1167</v>
      </c>
      <c r="H25" s="374" t="s">
        <v>954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1156</v>
      </c>
      <c r="F26" s="374" t="s">
        <v>1166</v>
      </c>
      <c r="G26" s="372" t="s">
        <v>1167</v>
      </c>
      <c r="H26" s="374" t="s">
        <v>954</v>
      </c>
      <c r="I26" s="336" t="s">
        <v>925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1166</v>
      </c>
      <c r="G27" s="372" t="s">
        <v>1167</v>
      </c>
      <c r="H27" s="374" t="s">
        <v>954</v>
      </c>
      <c r="I27" s="336" t="s">
        <v>925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1166</v>
      </c>
      <c r="G28" s="372" t="s">
        <v>1167</v>
      </c>
      <c r="H28" s="374" t="s">
        <v>954</v>
      </c>
      <c r="I28" s="336" t="s">
        <v>925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1168</v>
      </c>
    </row>
    <row r="50" spans="2:15">
      <c r="B50" s="387" t="s">
        <v>138</v>
      </c>
      <c r="D50" t="s">
        <v>1119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1170</v>
      </c>
      <c r="F5" s="223" t="s">
        <v>1171</v>
      </c>
      <c r="G5" s="223" t="s">
        <v>1172</v>
      </c>
      <c r="H5" s="360" t="s">
        <v>1173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1028</v>
      </c>
      <c r="F6" s="427" t="s">
        <v>1028</v>
      </c>
      <c r="G6" s="429" t="s">
        <v>1028</v>
      </c>
      <c r="H6" s="428"/>
      <c r="I6" s="282" t="s">
        <v>1028</v>
      </c>
      <c r="J6" s="298"/>
      <c r="K6" s="276"/>
      <c r="L6" s="61"/>
      <c r="M6" s="424" t="s">
        <v>724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36" t="s">
        <v>1174</v>
      </c>
      <c r="G7" s="374" t="s">
        <v>1011</v>
      </c>
      <c r="H7" s="362"/>
      <c r="I7" s="336" t="s">
        <v>1011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1174</v>
      </c>
      <c r="G8" s="374" t="s">
        <v>1011</v>
      </c>
      <c r="H8" s="362"/>
      <c r="I8" s="336" t="s">
        <v>1011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1174</v>
      </c>
      <c r="G9" s="374" t="s">
        <v>1011</v>
      </c>
      <c r="H9" s="362"/>
      <c r="I9" s="336" t="s">
        <v>1176</v>
      </c>
      <c r="J9" s="318"/>
      <c r="K9" s="300"/>
      <c r="L9" s="61"/>
      <c r="M9" s="415" t="s">
        <v>1020</v>
      </c>
      <c r="N9" s="417">
        <f>COUNTIF(E7:I28, "*Henry*")/2</f>
        <v>0</v>
      </c>
      <c r="O9" s="413" t="s">
        <v>1177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1174</v>
      </c>
      <c r="G10" s="374" t="s">
        <v>1011</v>
      </c>
      <c r="H10" s="362"/>
      <c r="I10" s="336" t="s">
        <v>1176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1174</v>
      </c>
      <c r="G11" s="374" t="s">
        <v>1011</v>
      </c>
      <c r="H11" s="362"/>
      <c r="I11" s="336" t="s">
        <v>227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1011</v>
      </c>
      <c r="G12" s="374" t="s">
        <v>1011</v>
      </c>
      <c r="H12" s="388"/>
      <c r="I12" s="336" t="s">
        <v>227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1178</v>
      </c>
      <c r="G13" s="336" t="s">
        <v>1174</v>
      </c>
      <c r="H13" s="388"/>
      <c r="I13" s="336" t="s">
        <v>227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700</v>
      </c>
      <c r="G14" s="336" t="s">
        <v>1174</v>
      </c>
      <c r="H14" s="388"/>
      <c r="I14" s="336" t="s">
        <v>227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700</v>
      </c>
      <c r="G15" s="336" t="s">
        <v>1174</v>
      </c>
      <c r="H15" s="388"/>
      <c r="I15" s="336" t="s">
        <v>1179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229</v>
      </c>
      <c r="F16" s="374" t="s">
        <v>64</v>
      </c>
      <c r="G16" s="336" t="s">
        <v>1174</v>
      </c>
      <c r="H16" s="388"/>
      <c r="I16" s="336" t="s">
        <v>1179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229</v>
      </c>
      <c r="F17" s="374" t="s">
        <v>64</v>
      </c>
      <c r="G17" s="336" t="s">
        <v>1180</v>
      </c>
      <c r="H17" s="362"/>
      <c r="I17" s="336" t="s">
        <v>1127</v>
      </c>
      <c r="J17" s="318"/>
      <c r="K17" s="300"/>
      <c r="L17" s="61"/>
      <c r="M17" s="414" t="s">
        <v>772</v>
      </c>
      <c r="N17" s="417">
        <f>COUNTIF(E7:I28, "*Casey*")/2</f>
        <v>0</v>
      </c>
      <c r="O17" s="419" t="s">
        <v>463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229</v>
      </c>
      <c r="F18" s="374" t="s">
        <v>724</v>
      </c>
      <c r="G18" s="336" t="s">
        <v>1180</v>
      </c>
      <c r="H18" s="362"/>
      <c r="I18" s="336" t="s">
        <v>1181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229</v>
      </c>
      <c r="F19" s="374" t="s">
        <v>724</v>
      </c>
      <c r="G19" s="336" t="s">
        <v>1180</v>
      </c>
      <c r="H19" s="388"/>
      <c r="I19" s="336" t="s">
        <v>1182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229</v>
      </c>
      <c r="F20" s="374" t="s">
        <v>1183</v>
      </c>
      <c r="G20" s="336" t="s">
        <v>1180</v>
      </c>
      <c r="H20" s="388"/>
      <c r="I20" s="336" t="s">
        <v>1182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229</v>
      </c>
      <c r="F21" s="374" t="s">
        <v>1183</v>
      </c>
      <c r="G21" s="336" t="s">
        <v>1180</v>
      </c>
      <c r="H21" s="388"/>
      <c r="I21" s="336" t="s">
        <v>1182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724</v>
      </c>
      <c r="F22" s="374" t="s">
        <v>1183</v>
      </c>
      <c r="G22" s="336" t="s">
        <v>1174</v>
      </c>
      <c r="H22" s="388"/>
      <c r="I22" s="336" t="s">
        <v>1182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724</v>
      </c>
      <c r="F23" s="374" t="s">
        <v>1183</v>
      </c>
      <c r="G23" s="372" t="s">
        <v>443</v>
      </c>
      <c r="H23" s="388"/>
      <c r="I23" s="336" t="s">
        <v>1182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724</v>
      </c>
      <c r="F24" s="374" t="s">
        <v>1183</v>
      </c>
      <c r="G24" s="372" t="s">
        <v>443</v>
      </c>
      <c r="H24" s="388"/>
      <c r="I24" s="336" t="s">
        <v>1185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724</v>
      </c>
      <c r="F25" s="374" t="s">
        <v>1183</v>
      </c>
      <c r="G25" s="372" t="s">
        <v>443</v>
      </c>
      <c r="H25" s="388"/>
      <c r="I25" s="336" t="s">
        <v>1186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1187</v>
      </c>
      <c r="G26" s="372" t="s">
        <v>443</v>
      </c>
      <c r="H26" s="388"/>
      <c r="I26" s="372" t="s">
        <v>1185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1187</v>
      </c>
      <c r="G27" s="372" t="s">
        <v>443</v>
      </c>
      <c r="H27" s="388"/>
      <c r="I27" s="372" t="s">
        <v>1185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1187</v>
      </c>
      <c r="G28" s="372" t="s">
        <v>443</v>
      </c>
      <c r="H28" s="388"/>
      <c r="I28" s="372" t="s">
        <v>1185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1168</v>
      </c>
    </row>
    <row r="50" spans="2:15">
      <c r="B50" s="387" t="s">
        <v>138</v>
      </c>
      <c r="D50" t="s">
        <v>1119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1189</v>
      </c>
      <c r="F5" s="223" t="s">
        <v>1190</v>
      </c>
      <c r="G5" s="223" t="s">
        <v>1191</v>
      </c>
      <c r="H5" s="223" t="s">
        <v>1192</v>
      </c>
      <c r="I5" s="223" t="s">
        <v>1193</v>
      </c>
      <c r="J5" s="223" t="s">
        <v>1194</v>
      </c>
      <c r="K5" s="223" t="s">
        <v>1195</v>
      </c>
      <c r="L5" s="61"/>
      <c r="M5" s="376" t="s">
        <v>82</v>
      </c>
      <c r="N5" s="404" t="s">
        <v>83</v>
      </c>
      <c r="O5" s="411" t="s">
        <v>812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97" t="s">
        <v>53</v>
      </c>
      <c r="N6" s="405">
        <f>COUNTIF(E8:I29, "*YB*")/2</f>
        <v>7</v>
      </c>
      <c r="O6" s="408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1203</v>
      </c>
      <c r="F7" s="282" t="s">
        <v>1203</v>
      </c>
      <c r="G7" s="282" t="s">
        <v>1203</v>
      </c>
      <c r="H7" s="282" t="s">
        <v>1203</v>
      </c>
      <c r="I7" s="282" t="s">
        <v>1203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1204</v>
      </c>
      <c r="F8" s="373" t="s">
        <v>55</v>
      </c>
      <c r="G8" s="372" t="s">
        <v>54</v>
      </c>
      <c r="H8" s="412" t="s">
        <v>54</v>
      </c>
      <c r="I8" s="336" t="s">
        <v>1205</v>
      </c>
      <c r="J8" s="318"/>
      <c r="K8" s="301"/>
      <c r="L8" s="61"/>
      <c r="M8" s="399" t="s">
        <v>1020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1204</v>
      </c>
      <c r="F9" s="373" t="s">
        <v>55</v>
      </c>
      <c r="G9" s="372" t="s">
        <v>54</v>
      </c>
      <c r="H9" s="370" t="s">
        <v>54</v>
      </c>
      <c r="I9" s="336" t="s">
        <v>1205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1204</v>
      </c>
      <c r="F10" s="306" t="s">
        <v>55</v>
      </c>
      <c r="G10" s="372" t="s">
        <v>276</v>
      </c>
      <c r="H10" s="370" t="s">
        <v>54</v>
      </c>
      <c r="I10" s="336" t="s">
        <v>1205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1204</v>
      </c>
      <c r="F11" s="306" t="s">
        <v>1207</v>
      </c>
      <c r="G11" s="372" t="s">
        <v>276</v>
      </c>
      <c r="H11" s="370" t="s">
        <v>54</v>
      </c>
      <c r="I11" s="336" t="s">
        <v>1205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1204</v>
      </c>
      <c r="F12" s="306" t="s">
        <v>1207</v>
      </c>
      <c r="G12" s="372" t="s">
        <v>276</v>
      </c>
      <c r="H12" s="370" t="s">
        <v>54</v>
      </c>
      <c r="I12" s="336" t="s">
        <v>1205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1204</v>
      </c>
      <c r="F13" s="374" t="s">
        <v>1208</v>
      </c>
      <c r="G13" s="372" t="s">
        <v>54</v>
      </c>
      <c r="H13" s="370" t="s">
        <v>54</v>
      </c>
      <c r="I13" s="336" t="s">
        <v>1205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1204</v>
      </c>
      <c r="F14" s="374" t="s">
        <v>1208</v>
      </c>
      <c r="G14" s="372" t="s">
        <v>54</v>
      </c>
      <c r="H14" s="370" t="s">
        <v>54</v>
      </c>
      <c r="I14" s="336" t="s">
        <v>1205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1209</v>
      </c>
      <c r="G15" s="372" t="s">
        <v>54</v>
      </c>
      <c r="H15" s="370" t="s">
        <v>54</v>
      </c>
      <c r="I15" s="336" t="s">
        <v>1205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1209</v>
      </c>
      <c r="G16" s="372" t="s">
        <v>54</v>
      </c>
      <c r="H16" s="370" t="s">
        <v>1210</v>
      </c>
      <c r="I16" s="372" t="s">
        <v>53</v>
      </c>
      <c r="J16" s="318"/>
      <c r="K16" s="300"/>
      <c r="L16" s="61"/>
      <c r="M16" s="401" t="s">
        <v>772</v>
      </c>
      <c r="N16" s="406">
        <f>COUNTIF(E8:I29, "*Casey*")/2</f>
        <v>0</v>
      </c>
      <c r="O16" s="410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1211</v>
      </c>
      <c r="G17" s="372" t="s">
        <v>54</v>
      </c>
      <c r="H17" s="370" t="s">
        <v>1210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229</v>
      </c>
      <c r="F18" s="374" t="s">
        <v>1212</v>
      </c>
      <c r="G18" s="372" t="s">
        <v>54</v>
      </c>
      <c r="H18" s="336" t="s">
        <v>1213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229</v>
      </c>
      <c r="F19" s="374" t="s">
        <v>1214</v>
      </c>
      <c r="G19" s="372" t="s">
        <v>54</v>
      </c>
      <c r="H19" s="336" t="s">
        <v>1213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229</v>
      </c>
      <c r="F20" s="374" t="s">
        <v>1214</v>
      </c>
      <c r="G20" s="372" t="s">
        <v>54</v>
      </c>
      <c r="H20" s="336" t="s">
        <v>1213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229</v>
      </c>
      <c r="F21" s="374" t="s">
        <v>1214</v>
      </c>
      <c r="G21" s="372" t="s">
        <v>54</v>
      </c>
      <c r="H21" s="336" t="s">
        <v>1213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229</v>
      </c>
      <c r="F22" s="374" t="s">
        <v>1214</v>
      </c>
      <c r="G22" s="372" t="s">
        <v>54</v>
      </c>
      <c r="H22" s="336" t="s">
        <v>1213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1215</v>
      </c>
      <c r="G23" s="372" t="s">
        <v>54</v>
      </c>
      <c r="H23" s="336" t="s">
        <v>1213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1216</v>
      </c>
      <c r="G24" s="370" t="s">
        <v>54</v>
      </c>
      <c r="H24" s="336" t="s">
        <v>1213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1217</v>
      </c>
      <c r="G25" s="370" t="s">
        <v>54</v>
      </c>
      <c r="H25" s="336" t="s">
        <v>1213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1217</v>
      </c>
      <c r="G26" s="370" t="s">
        <v>54</v>
      </c>
      <c r="H26" s="370" t="s">
        <v>1218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1217</v>
      </c>
      <c r="G27" s="372" t="s">
        <v>54</v>
      </c>
      <c r="H27" s="370" t="s">
        <v>1218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1217</v>
      </c>
      <c r="G28" s="372" t="s">
        <v>54</v>
      </c>
      <c r="H28" s="370" t="s">
        <v>1218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1217</v>
      </c>
      <c r="G29" s="372" t="s">
        <v>54</v>
      </c>
      <c r="H29" s="370" t="s">
        <v>1218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1219</v>
      </c>
    </row>
    <row r="51" spans="2:15">
      <c r="B51" s="387" t="s">
        <v>138</v>
      </c>
      <c r="D51" t="s">
        <v>1119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77" t="s">
        <v>53</v>
      </c>
      <c r="N6" s="383">
        <f>COUNTIF(E8:I29,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227</v>
      </c>
      <c r="F7" s="282" t="s">
        <v>227</v>
      </c>
      <c r="G7" s="282" t="s">
        <v>227</v>
      </c>
      <c r="H7" s="282" t="s">
        <v>227</v>
      </c>
      <c r="I7" s="282" t="s">
        <v>227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959</v>
      </c>
      <c r="F8" s="373" t="s">
        <v>54</v>
      </c>
      <c r="G8" s="372" t="s">
        <v>959</v>
      </c>
      <c r="H8" s="336" t="s">
        <v>959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959</v>
      </c>
      <c r="F9" s="373" t="s">
        <v>54</v>
      </c>
      <c r="G9" s="372" t="s">
        <v>227</v>
      </c>
      <c r="H9" s="336" t="s">
        <v>959</v>
      </c>
      <c r="I9" s="372" t="s">
        <v>227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959</v>
      </c>
      <c r="F10" s="306" t="s">
        <v>54</v>
      </c>
      <c r="G10" s="372" t="s">
        <v>227</v>
      </c>
      <c r="H10" s="336" t="s">
        <v>959</v>
      </c>
      <c r="I10" s="372" t="s">
        <v>227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959</v>
      </c>
      <c r="F11" s="306" t="s">
        <v>54</v>
      </c>
      <c r="G11" s="372" t="s">
        <v>227</v>
      </c>
      <c r="H11" s="336" t="s">
        <v>959</v>
      </c>
      <c r="I11" s="372" t="s">
        <v>227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959</v>
      </c>
      <c r="F12" s="306" t="s">
        <v>54</v>
      </c>
      <c r="G12" s="213" t="s">
        <v>227</v>
      </c>
      <c r="H12" s="336" t="s">
        <v>959</v>
      </c>
      <c r="I12" s="372" t="s">
        <v>227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959</v>
      </c>
      <c r="F13" s="374" t="s">
        <v>1221</v>
      </c>
      <c r="G13" s="336" t="s">
        <v>959</v>
      </c>
      <c r="H13" s="372" t="s">
        <v>227</v>
      </c>
      <c r="I13" s="372" t="s">
        <v>227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959</v>
      </c>
      <c r="F14" s="374" t="s">
        <v>1221</v>
      </c>
      <c r="G14" s="336" t="s">
        <v>959</v>
      </c>
      <c r="H14" s="372" t="s">
        <v>227</v>
      </c>
      <c r="I14" s="372" t="s">
        <v>227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227</v>
      </c>
      <c r="F15" s="374" t="s">
        <v>1221</v>
      </c>
      <c r="G15" s="336" t="s">
        <v>959</v>
      </c>
      <c r="H15" s="372" t="s">
        <v>227</v>
      </c>
      <c r="I15" s="372" t="s">
        <v>227</v>
      </c>
      <c r="J15" s="318"/>
      <c r="K15" s="300"/>
      <c r="L15" s="61"/>
      <c r="M15" s="378" t="s">
        <v>772</v>
      </c>
      <c r="N15" s="384">
        <f>COUNTIF(E8:I29, "*Casey*")/2</f>
        <v>0</v>
      </c>
      <c r="O15" s="224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227</v>
      </c>
      <c r="F16" s="374" t="s">
        <v>1221</v>
      </c>
      <c r="G16" s="336" t="s">
        <v>959</v>
      </c>
      <c r="H16" s="372" t="s">
        <v>227</v>
      </c>
      <c r="I16" s="372" t="s">
        <v>227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1222</v>
      </c>
      <c r="F17" s="374" t="s">
        <v>1221</v>
      </c>
      <c r="G17" s="336" t="s">
        <v>959</v>
      </c>
      <c r="H17" s="372" t="s">
        <v>227</v>
      </c>
      <c r="I17" s="372" t="s">
        <v>227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1031</v>
      </c>
      <c r="G18" s="336" t="s">
        <v>959</v>
      </c>
      <c r="H18" s="336" t="s">
        <v>959</v>
      </c>
      <c r="I18" s="336" t="s">
        <v>959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1031</v>
      </c>
      <c r="G19" s="372" t="s">
        <v>227</v>
      </c>
      <c r="H19" s="336" t="s">
        <v>959</v>
      </c>
      <c r="I19" s="336" t="s">
        <v>959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1031</v>
      </c>
      <c r="G20" s="372" t="s">
        <v>282</v>
      </c>
      <c r="H20" s="372" t="s">
        <v>1224</v>
      </c>
      <c r="I20" s="336" t="s">
        <v>959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1031</v>
      </c>
      <c r="G21" s="372" t="s">
        <v>282</v>
      </c>
      <c r="H21" s="372" t="s">
        <v>1224</v>
      </c>
      <c r="I21" s="336" t="s">
        <v>959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229</v>
      </c>
      <c r="F22" s="374" t="s">
        <v>1031</v>
      </c>
      <c r="G22" s="372" t="s">
        <v>282</v>
      </c>
      <c r="H22" s="372" t="s">
        <v>1224</v>
      </c>
      <c r="I22" s="336" t="s">
        <v>959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1031</v>
      </c>
      <c r="G23" s="372" t="s">
        <v>282</v>
      </c>
      <c r="H23" s="372" t="s">
        <v>1224</v>
      </c>
      <c r="I23" s="336" t="s">
        <v>959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1031</v>
      </c>
      <c r="G24" s="372" t="s">
        <v>282</v>
      </c>
      <c r="H24" s="372" t="s">
        <v>1224</v>
      </c>
      <c r="I24" s="336" t="s">
        <v>959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1031</v>
      </c>
      <c r="G25" s="372" t="s">
        <v>282</v>
      </c>
      <c r="H25" s="372" t="s">
        <v>282</v>
      </c>
      <c r="I25" s="336" t="s">
        <v>959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1031</v>
      </c>
      <c r="G26" s="372" t="s">
        <v>282</v>
      </c>
      <c r="H26" s="372" t="s">
        <v>282</v>
      </c>
      <c r="I26" s="372" t="s">
        <v>227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229</v>
      </c>
      <c r="F27" s="374" t="s">
        <v>1031</v>
      </c>
      <c r="G27" s="372" t="s">
        <v>282</v>
      </c>
      <c r="H27" s="372" t="s">
        <v>282</v>
      </c>
      <c r="I27" s="372" t="s">
        <v>227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1031</v>
      </c>
      <c r="G28" s="372" t="s">
        <v>282</v>
      </c>
      <c r="H28" s="372" t="s">
        <v>282</v>
      </c>
      <c r="I28" s="372" t="s">
        <v>227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925</v>
      </c>
      <c r="F29" s="374" t="s">
        <v>1031</v>
      </c>
      <c r="G29" s="372" t="s">
        <v>282</v>
      </c>
      <c r="H29" s="372" t="s">
        <v>282</v>
      </c>
      <c r="I29" s="372" t="s">
        <v>227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1225</v>
      </c>
    </row>
    <row r="51" spans="2:15">
      <c r="M51" s="61"/>
      <c r="N51" s="62"/>
      <c r="O51" s="61"/>
    </row>
    <row r="52" spans="2:15">
      <c r="D52" t="s">
        <v>1226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68" t="s">
        <v>53</v>
      </c>
      <c r="N6" s="369">
        <f>COUNTIF(E8:I29,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1229</v>
      </c>
      <c r="G12" s="371" t="s">
        <v>1228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772</v>
      </c>
      <c r="N15" s="365">
        <f>COUNTIF(E8:I29, "*Casey*")/2</f>
        <v>0</v>
      </c>
      <c r="O15" s="224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1230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1231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1230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1230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1230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1230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1230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1230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68" t="s">
        <v>53</v>
      </c>
      <c r="N6" s="369">
        <f>COUNTIF(E8:I29,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227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227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227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276</v>
      </c>
      <c r="G11" s="336"/>
      <c r="H11" s="358" t="s">
        <v>227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772</v>
      </c>
      <c r="N15" s="365">
        <f>COUNTIF(E8:I29, "*Casey*")/2</f>
        <v>0</v>
      </c>
      <c r="O15" s="224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1209</v>
      </c>
      <c r="G16" s="358" t="s">
        <v>1150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1209</v>
      </c>
      <c r="G17" s="358" t="s">
        <v>1150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1209</v>
      </c>
      <c r="G18" s="306" t="s">
        <v>1150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1150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1150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1150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1150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1150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1150</v>
      </c>
      <c r="G24" s="336"/>
      <c r="H24" s="358"/>
      <c r="I24" s="336" t="s">
        <v>1017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1150</v>
      </c>
      <c r="G25" s="336"/>
      <c r="H25" s="358"/>
      <c r="I25" s="336" t="s">
        <v>1017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1150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1235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1230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1230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1238</v>
      </c>
      <c r="F5" s="223" t="s">
        <v>1239</v>
      </c>
      <c r="G5" s="223" t="s">
        <v>1240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COUNTIF(E8:I29,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227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227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227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227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1230</v>
      </c>
      <c r="G13" s="336" t="s">
        <v>63</v>
      </c>
      <c r="H13" s="358" t="s">
        <v>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227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227</v>
      </c>
      <c r="I15" s="358" t="s">
        <v>63</v>
      </c>
      <c r="J15" s="318"/>
      <c r="K15" s="300"/>
      <c r="L15" s="61"/>
      <c r="M15" s="329" t="s">
        <v>772</v>
      </c>
      <c r="N15" s="326">
        <f>COUNTIF(E8:I29, "*Casey*")/2</f>
        <v>0</v>
      </c>
      <c r="O15" s="224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227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1209</v>
      </c>
      <c r="G17" s="336" t="s">
        <v>63</v>
      </c>
      <c r="H17" s="336" t="s">
        <v>227</v>
      </c>
      <c r="I17" s="336" t="s">
        <v>1245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1209</v>
      </c>
      <c r="G18" s="336" t="s">
        <v>63</v>
      </c>
      <c r="H18" s="336" t="s">
        <v>227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227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1246</v>
      </c>
      <c r="G20" s="336" t="s">
        <v>63</v>
      </c>
      <c r="H20" s="336" t="s">
        <v>227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1246</v>
      </c>
      <c r="G21" s="336" t="s">
        <v>63</v>
      </c>
      <c r="H21" s="358" t="s">
        <v>227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1246</v>
      </c>
      <c r="G22" s="336" t="s">
        <v>63</v>
      </c>
      <c r="H22" s="358" t="s">
        <v>227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1246</v>
      </c>
      <c r="G23" s="336" t="s">
        <v>1247</v>
      </c>
      <c r="H23" s="358" t="s">
        <v>227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1076</v>
      </c>
      <c r="F24" s="358" t="s">
        <v>1248</v>
      </c>
      <c r="G24" s="336" t="s">
        <v>58</v>
      </c>
      <c r="H24" s="358" t="s">
        <v>227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1076</v>
      </c>
      <c r="F25" s="358" t="s">
        <v>1248</v>
      </c>
      <c r="G25" s="336" t="s">
        <v>58</v>
      </c>
      <c r="H25" s="358" t="s">
        <v>227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443</v>
      </c>
      <c r="F26" s="358" t="s">
        <v>1248</v>
      </c>
      <c r="G26" s="336"/>
      <c r="H26" s="358" t="s">
        <v>227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443</v>
      </c>
      <c r="F27" s="358" t="s">
        <v>1248</v>
      </c>
      <c r="G27" s="336"/>
      <c r="H27" s="358" t="s">
        <v>227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227</v>
      </c>
      <c r="F28" s="358" t="s">
        <v>1209</v>
      </c>
      <c r="G28" s="294"/>
      <c r="H28" s="358" t="s">
        <v>1249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227</v>
      </c>
      <c r="F29" s="358" t="s">
        <v>1209</v>
      </c>
      <c r="G29" s="294"/>
      <c r="H29" s="358" t="s">
        <v>1249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1250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1251</v>
      </c>
      <c r="F5" s="223" t="s">
        <v>1252</v>
      </c>
      <c r="G5" s="360" t="s">
        <v>1253</v>
      </c>
      <c r="H5" s="223" t="s">
        <v>1254</v>
      </c>
      <c r="I5" s="223" t="s">
        <v>1255</v>
      </c>
      <c r="J5" s="223" t="s">
        <v>1256</v>
      </c>
      <c r="K5" s="223" t="s">
        <v>1257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361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COUNTIF(E8:I29,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1258</v>
      </c>
      <c r="G12" s="362"/>
      <c r="H12" s="358" t="s">
        <v>1247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1258</v>
      </c>
      <c r="G13" s="362"/>
      <c r="H13" s="358" t="s">
        <v>1247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1258</v>
      </c>
      <c r="G14" s="362"/>
      <c r="H14" s="358" t="s">
        <v>1259</v>
      </c>
      <c r="I14" s="358" t="s">
        <v>1260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1258</v>
      </c>
      <c r="G15" s="362"/>
      <c r="H15" s="336" t="s">
        <v>1259</v>
      </c>
      <c r="I15" s="336" t="s">
        <v>1260</v>
      </c>
      <c r="J15" s="318"/>
      <c r="K15" s="300"/>
      <c r="L15" s="61"/>
      <c r="M15" s="329" t="s">
        <v>772</v>
      </c>
      <c r="N15" s="326">
        <f>COUNTIF(E8:I29, "*Casey*")/2</f>
        <v>0</v>
      </c>
      <c r="O15" s="224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1258</v>
      </c>
      <c r="G16" s="362"/>
      <c r="H16" s="336" t="s">
        <v>61</v>
      </c>
      <c r="I16" s="336" t="s">
        <v>1261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1258</v>
      </c>
      <c r="G17" s="362"/>
      <c r="H17" s="336" t="s">
        <v>61</v>
      </c>
      <c r="I17" s="336" t="s">
        <v>1261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661</v>
      </c>
      <c r="G18" s="362"/>
      <c r="H18" s="336" t="s">
        <v>61</v>
      </c>
      <c r="I18" s="336" t="s">
        <v>1261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661</v>
      </c>
      <c r="G19" s="362"/>
      <c r="H19" s="336" t="s">
        <v>63</v>
      </c>
      <c r="I19" s="336" t="s">
        <v>1262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661</v>
      </c>
      <c r="G20" s="362"/>
      <c r="H20" s="336" t="s">
        <v>63</v>
      </c>
      <c r="I20" s="336" t="s">
        <v>1262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1263</v>
      </c>
      <c r="F21" s="336" t="s">
        <v>661</v>
      </c>
      <c r="G21" s="362"/>
      <c r="H21" s="358" t="s">
        <v>63</v>
      </c>
      <c r="I21" s="358" t="s">
        <v>1264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1263</v>
      </c>
      <c r="F22" s="358" t="s">
        <v>1265</v>
      </c>
      <c r="G22" s="362"/>
      <c r="H22" s="358" t="s">
        <v>63</v>
      </c>
      <c r="I22" s="358" t="s">
        <v>1264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1263</v>
      </c>
      <c r="F23" s="358" t="s">
        <v>1265</v>
      </c>
      <c r="G23" s="362"/>
      <c r="H23" s="358" t="s">
        <v>63</v>
      </c>
      <c r="I23" s="358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1263</v>
      </c>
      <c r="F24" s="358" t="s">
        <v>1265</v>
      </c>
      <c r="G24" s="362"/>
      <c r="H24" s="358" t="s">
        <v>63</v>
      </c>
      <c r="I24" s="358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1263</v>
      </c>
      <c r="F25" s="358" t="s">
        <v>1265</v>
      </c>
      <c r="G25" s="362"/>
      <c r="H25" s="358" t="s">
        <v>63</v>
      </c>
      <c r="I25" s="358" t="s">
        <v>227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1266</v>
      </c>
      <c r="F26" s="358" t="s">
        <v>1265</v>
      </c>
      <c r="G26" s="362"/>
      <c r="H26" s="358" t="s">
        <v>63</v>
      </c>
      <c r="I26" s="358" t="s">
        <v>227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1266</v>
      </c>
      <c r="F27" s="358" t="s">
        <v>1265</v>
      </c>
      <c r="G27" s="362"/>
      <c r="H27" s="358" t="s">
        <v>63</v>
      </c>
      <c r="I27" s="358" t="s">
        <v>227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1266</v>
      </c>
      <c r="F28" s="358" t="s">
        <v>1265</v>
      </c>
      <c r="G28" s="321"/>
      <c r="H28" s="358" t="s">
        <v>63</v>
      </c>
      <c r="I28" s="358" t="s">
        <v>227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1266</v>
      </c>
      <c r="F29" s="358" t="s">
        <v>1265</v>
      </c>
      <c r="G29" s="321"/>
      <c r="H29" s="358" t="s">
        <v>63</v>
      </c>
      <c r="I29" s="358" t="s">
        <v>227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1268</v>
      </c>
      <c r="I5" s="223" t="s">
        <v>1269</v>
      </c>
      <c r="J5" s="223" t="s">
        <v>1270</v>
      </c>
      <c r="K5" s="223" t="s">
        <v>1271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COUNTIF(E8:I29,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1222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1272</v>
      </c>
      <c r="F12" s="336" t="s">
        <v>62</v>
      </c>
      <c r="G12" s="336" t="s">
        <v>1272</v>
      </c>
      <c r="H12" s="336" t="s">
        <v>1272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1272</v>
      </c>
      <c r="F13" s="336" t="s">
        <v>62</v>
      </c>
      <c r="G13" s="336" t="s">
        <v>1272</v>
      </c>
      <c r="H13" s="336" t="s">
        <v>1272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1272</v>
      </c>
      <c r="F14" s="336" t="s">
        <v>62</v>
      </c>
      <c r="G14" s="336" t="s">
        <v>1272</v>
      </c>
      <c r="H14" s="336" t="s">
        <v>1272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1272</v>
      </c>
      <c r="F15" s="336" t="s">
        <v>62</v>
      </c>
      <c r="G15" s="336" t="s">
        <v>1272</v>
      </c>
      <c r="H15" s="336" t="s">
        <v>1272</v>
      </c>
      <c r="I15" s="306" t="s">
        <v>54</v>
      </c>
      <c r="J15" s="318"/>
      <c r="K15" s="300"/>
      <c r="L15" s="61"/>
      <c r="M15" s="329" t="s">
        <v>772</v>
      </c>
      <c r="N15" s="326">
        <f>COUNTIF(E8:I29, "*Casey*")/2</f>
        <v>0</v>
      </c>
      <c r="O15" s="224" t="s">
        <v>463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1272</v>
      </c>
      <c r="F16" s="336" t="s">
        <v>62</v>
      </c>
      <c r="G16" s="336" t="s">
        <v>1273</v>
      </c>
      <c r="H16" s="336" t="s">
        <v>1272</v>
      </c>
      <c r="I16" s="336" t="s">
        <v>1274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1273</v>
      </c>
      <c r="H17" s="336" t="s">
        <v>1272</v>
      </c>
      <c r="I17" s="336" t="s">
        <v>1274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1275</v>
      </c>
      <c r="G18" s="336" t="s">
        <v>1273</v>
      </c>
      <c r="H18" s="336" t="s">
        <v>1272</v>
      </c>
      <c r="I18" s="336" t="s">
        <v>1276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1275</v>
      </c>
      <c r="G19" s="336" t="s">
        <v>1273</v>
      </c>
      <c r="H19" s="336" t="s">
        <v>1273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1275</v>
      </c>
      <c r="G20" s="336" t="s">
        <v>1277</v>
      </c>
      <c r="H20" s="336" t="s">
        <v>1273</v>
      </c>
      <c r="I20" s="336" t="s">
        <v>1276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1275</v>
      </c>
      <c r="G21" s="336" t="s">
        <v>1277</v>
      </c>
      <c r="H21" s="336" t="s">
        <v>1273</v>
      </c>
      <c r="I21" s="336" t="s">
        <v>1274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1278</v>
      </c>
      <c r="G22" s="336" t="s">
        <v>1279</v>
      </c>
      <c r="H22" s="336" t="s">
        <v>1275</v>
      </c>
      <c r="I22" s="336" t="s">
        <v>1245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1280</v>
      </c>
      <c r="H23" s="336" t="s">
        <v>1275</v>
      </c>
      <c r="I23" s="336" t="s">
        <v>1281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1282</v>
      </c>
      <c r="G24" s="336" t="s">
        <v>1283</v>
      </c>
      <c r="H24" s="336" t="s">
        <v>1284</v>
      </c>
      <c r="I24" s="336" t="s">
        <v>1281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1282</v>
      </c>
      <c r="G25" s="336" t="s">
        <v>1283</v>
      </c>
      <c r="H25" s="336" t="s">
        <v>1284</v>
      </c>
      <c r="I25" s="336" t="s">
        <v>1281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1282</v>
      </c>
      <c r="G26" s="336" t="s">
        <v>1283</v>
      </c>
      <c r="H26" s="336" t="s">
        <v>1284</v>
      </c>
      <c r="I26" s="336" t="s">
        <v>1281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1282</v>
      </c>
      <c r="G27" s="336" t="s">
        <v>1283</v>
      </c>
      <c r="H27" s="336" t="s">
        <v>1284</v>
      </c>
      <c r="I27" s="336" t="s">
        <v>1285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713</v>
      </c>
      <c r="G28" s="294" t="s">
        <v>713</v>
      </c>
      <c r="H28" s="336" t="s">
        <v>61</v>
      </c>
      <c r="I28" s="336" t="s">
        <v>1281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713</v>
      </c>
      <c r="G29" s="294" t="s">
        <v>713</v>
      </c>
      <c r="H29" s="336" t="s">
        <v>61</v>
      </c>
      <c r="I29" s="336" t="s">
        <v>1281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COUNTIF(E8:I29,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772</v>
      </c>
      <c r="F7" s="282" t="s">
        <v>772</v>
      </c>
      <c r="G7" s="282" t="s">
        <v>772</v>
      </c>
      <c r="H7" s="282" t="s">
        <v>772</v>
      </c>
      <c r="I7" s="282" t="s">
        <v>772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772</v>
      </c>
      <c r="F8" s="306" t="s">
        <v>1287</v>
      </c>
      <c r="G8" s="306" t="s">
        <v>772</v>
      </c>
      <c r="H8" s="306" t="s">
        <v>227</v>
      </c>
      <c r="I8" s="306"/>
      <c r="J8" s="318" t="s">
        <v>772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772</v>
      </c>
      <c r="F9" s="306" t="s">
        <v>1287</v>
      </c>
      <c r="G9" s="306" t="s">
        <v>772</v>
      </c>
      <c r="H9" s="306" t="s">
        <v>443</v>
      </c>
      <c r="I9" s="306"/>
      <c r="J9" s="318" t="s">
        <v>772</v>
      </c>
      <c r="K9" s="300"/>
      <c r="L9" s="61"/>
      <c r="M9" s="329" t="s">
        <v>56</v>
      </c>
      <c r="N9" s="326">
        <f>COUNTIF(E8:I29,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772</v>
      </c>
      <c r="F10" s="306" t="s">
        <v>1287</v>
      </c>
      <c r="G10" s="306" t="s">
        <v>1288</v>
      </c>
      <c r="H10" s="306" t="s">
        <v>227</v>
      </c>
      <c r="I10" s="306" t="s">
        <v>58</v>
      </c>
      <c r="J10" s="318" t="s">
        <v>772</v>
      </c>
      <c r="K10" s="300"/>
      <c r="L10" s="61"/>
      <c r="M10" s="329" t="s">
        <v>57</v>
      </c>
      <c r="N10" s="326">
        <f>COUNTIF(E8:I29,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772</v>
      </c>
      <c r="F11" s="306" t="s">
        <v>1287</v>
      </c>
      <c r="G11" s="306"/>
      <c r="H11" s="306" t="s">
        <v>227</v>
      </c>
      <c r="I11" s="306" t="s">
        <v>58</v>
      </c>
      <c r="J11" s="318" t="s">
        <v>772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1142</v>
      </c>
      <c r="G12" s="336" t="s">
        <v>62</v>
      </c>
      <c r="H12" s="336" t="s">
        <v>227</v>
      </c>
      <c r="I12" s="336"/>
      <c r="J12" s="318" t="s">
        <v>772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1142</v>
      </c>
      <c r="G13" s="336" t="s">
        <v>62</v>
      </c>
      <c r="H13" s="336" t="s">
        <v>227</v>
      </c>
      <c r="I13" s="336"/>
      <c r="J13" s="318" t="s">
        <v>772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1289</v>
      </c>
      <c r="G14" s="336" t="s">
        <v>62</v>
      </c>
      <c r="H14" s="336" t="s">
        <v>227</v>
      </c>
      <c r="I14" s="336"/>
      <c r="J14" s="318" t="s">
        <v>772</v>
      </c>
      <c r="K14" s="300"/>
      <c r="L14" s="61"/>
      <c r="M14" s="346" t="s">
        <v>61</v>
      </c>
      <c r="N14" s="327">
        <f>COUNTIF(E8:I29, "*Tai Wei*")/2</f>
        <v>0</v>
      </c>
      <c r="O14" s="224" t="s">
        <v>1290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1289</v>
      </c>
      <c r="G15" s="336" t="s">
        <v>62</v>
      </c>
      <c r="H15" s="336" t="s">
        <v>227</v>
      </c>
      <c r="I15" s="336"/>
      <c r="J15" s="318" t="s">
        <v>772</v>
      </c>
      <c r="K15" s="300"/>
      <c r="L15" s="61"/>
      <c r="M15" s="329" t="s">
        <v>772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1291</v>
      </c>
      <c r="G16" s="336" t="s">
        <v>62</v>
      </c>
      <c r="H16" s="336" t="s">
        <v>227</v>
      </c>
      <c r="I16" s="336"/>
      <c r="J16" s="318" t="s">
        <v>772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1291</v>
      </c>
      <c r="G17" s="336" t="s">
        <v>1292</v>
      </c>
      <c r="H17" s="336" t="s">
        <v>227</v>
      </c>
      <c r="I17" s="336" t="s">
        <v>227</v>
      </c>
      <c r="J17" s="318" t="s">
        <v>772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1291</v>
      </c>
      <c r="G18" s="336" t="s">
        <v>1292</v>
      </c>
      <c r="H18" s="336" t="s">
        <v>227</v>
      </c>
      <c r="I18" s="336" t="s">
        <v>227</v>
      </c>
      <c r="J18" s="318" t="s">
        <v>772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1291</v>
      </c>
      <c r="G19" s="336" t="s">
        <v>1292</v>
      </c>
      <c r="H19" s="336" t="s">
        <v>227</v>
      </c>
      <c r="I19" s="336" t="s">
        <v>1293</v>
      </c>
      <c r="J19" s="318" t="s">
        <v>772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1291</v>
      </c>
      <c r="G20" s="336" t="s">
        <v>1292</v>
      </c>
      <c r="H20" s="336" t="s">
        <v>227</v>
      </c>
      <c r="I20" s="336" t="s">
        <v>1207</v>
      </c>
      <c r="J20" s="318" t="s">
        <v>772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1291</v>
      </c>
      <c r="G21" s="336" t="s">
        <v>1292</v>
      </c>
      <c r="H21" s="336" t="s">
        <v>227</v>
      </c>
      <c r="I21" s="336" t="s">
        <v>1207</v>
      </c>
      <c r="J21" s="318" t="s">
        <v>772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1294</v>
      </c>
      <c r="G22" s="336" t="s">
        <v>1292</v>
      </c>
      <c r="H22" s="336" t="s">
        <v>227</v>
      </c>
      <c r="I22" s="355" t="s">
        <v>1293</v>
      </c>
      <c r="J22" s="318" t="s">
        <v>772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1295</v>
      </c>
      <c r="G23" s="336" t="s">
        <v>1292</v>
      </c>
      <c r="H23" s="336" t="s">
        <v>227</v>
      </c>
      <c r="I23" s="355" t="s">
        <v>1293</v>
      </c>
      <c r="J23" s="318" t="s">
        <v>772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1295</v>
      </c>
      <c r="G24" s="336" t="s">
        <v>1292</v>
      </c>
      <c r="H24" s="336" t="s">
        <v>227</v>
      </c>
      <c r="I24" s="355" t="s">
        <v>1293</v>
      </c>
      <c r="J24" s="318" t="s">
        <v>772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1295</v>
      </c>
      <c r="G25" s="336" t="s">
        <v>1292</v>
      </c>
      <c r="H25" s="336" t="s">
        <v>227</v>
      </c>
      <c r="I25" s="336"/>
      <c r="J25" s="318" t="s">
        <v>772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1295</v>
      </c>
      <c r="G26" s="336" t="s">
        <v>1296</v>
      </c>
      <c r="H26" s="336" t="s">
        <v>227</v>
      </c>
      <c r="I26" s="336" t="s">
        <v>63</v>
      </c>
      <c r="J26" s="318" t="s">
        <v>772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1295</v>
      </c>
      <c r="G27" s="336" t="s">
        <v>1296</v>
      </c>
      <c r="H27" s="336" t="s">
        <v>227</v>
      </c>
      <c r="I27" s="336" t="s">
        <v>63</v>
      </c>
      <c r="J27" s="318" t="s">
        <v>772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1295</v>
      </c>
      <c r="G28" s="336" t="s">
        <v>1296</v>
      </c>
      <c r="H28" s="336" t="s">
        <v>227</v>
      </c>
      <c r="I28" s="336"/>
      <c r="J28" s="318" t="s">
        <v>772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1295</v>
      </c>
      <c r="G29" s="294" t="s">
        <v>1296</v>
      </c>
      <c r="H29" s="336" t="s">
        <v>227</v>
      </c>
      <c r="I29" s="336"/>
      <c r="J29" s="318" t="s">
        <v>772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COUNTIF(E8:K39,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1300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1300</v>
      </c>
      <c r="G12" s="306" t="s">
        <v>59</v>
      </c>
      <c r="H12" s="306" t="s">
        <v>59</v>
      </c>
      <c r="I12" s="306" t="s">
        <v>1301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1302</v>
      </c>
      <c r="F13" s="306" t="s">
        <v>851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851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851</v>
      </c>
      <c r="G15" s="306"/>
      <c r="H15" s="306"/>
      <c r="I15" s="306"/>
      <c r="J15" s="318"/>
      <c r="K15" s="300"/>
      <c r="L15" s="61"/>
      <c r="M15" s="329" t="s">
        <v>772</v>
      </c>
      <c r="N15" s="326">
        <f>COUNTIF(E3:K25, "*Casey*")/2</f>
        <v>0</v>
      </c>
      <c r="O15" s="224" t="s">
        <v>1298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851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851</v>
      </c>
      <c r="G17" s="306" t="s">
        <v>1276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1275</v>
      </c>
      <c r="F18" s="306" t="s">
        <v>851</v>
      </c>
      <c r="G18" s="306" t="s">
        <v>1276</v>
      </c>
      <c r="H18" s="306" t="s">
        <v>1303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1275</v>
      </c>
      <c r="F19" s="306" t="s">
        <v>851</v>
      </c>
      <c r="G19" s="306" t="s">
        <v>1276</v>
      </c>
      <c r="H19" s="306" t="s">
        <v>1303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1275</v>
      </c>
      <c r="F20" s="306" t="s">
        <v>851</v>
      </c>
      <c r="G20" s="306" t="s">
        <v>1276</v>
      </c>
      <c r="H20" s="306" t="s">
        <v>1303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1275</v>
      </c>
      <c r="F21" s="306" t="s">
        <v>851</v>
      </c>
      <c r="G21" s="306" t="s">
        <v>1276</v>
      </c>
      <c r="H21" s="306" t="s">
        <v>1303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1275</v>
      </c>
      <c r="F22" s="336" t="s">
        <v>1304</v>
      </c>
      <c r="G22" s="306" t="s">
        <v>1276</v>
      </c>
      <c r="H22" s="306" t="s">
        <v>1303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1275</v>
      </c>
      <c r="F23" s="336" t="s">
        <v>1305</v>
      </c>
      <c r="G23" s="306" t="s">
        <v>1276</v>
      </c>
      <c r="H23" s="306" t="s">
        <v>1303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1275</v>
      </c>
      <c r="F24" s="336" t="s">
        <v>1305</v>
      </c>
      <c r="G24" s="306" t="s">
        <v>1230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1275</v>
      </c>
      <c r="F25" s="336" t="s">
        <v>1305</v>
      </c>
      <c r="G25" s="306" t="s">
        <v>1230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1275</v>
      </c>
      <c r="F26" s="336" t="s">
        <v>1305</v>
      </c>
      <c r="G26" s="306" t="s">
        <v>1230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1275</v>
      </c>
      <c r="F27" s="336" t="s">
        <v>1305</v>
      </c>
      <c r="G27" s="306" t="s">
        <v>1230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1266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1307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COUNTIF(E8:K39,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1020</v>
      </c>
      <c r="F12" s="306" t="s">
        <v>58</v>
      </c>
      <c r="G12" s="306"/>
      <c r="H12" s="306" t="s">
        <v>679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1020</v>
      </c>
      <c r="F13" s="306" t="s">
        <v>58</v>
      </c>
      <c r="G13" s="306" t="s">
        <v>60</v>
      </c>
      <c r="H13" s="306" t="s">
        <v>1314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1020</v>
      </c>
      <c r="F14" s="306" t="s">
        <v>58</v>
      </c>
      <c r="G14" t="s">
        <v>60</v>
      </c>
      <c r="H14" s="306" t="s">
        <v>679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1020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772</v>
      </c>
      <c r="N15" s="326">
        <f>COUNTIF(E3:K25, "*Casey*")/2</f>
        <v>0</v>
      </c>
      <c r="O15" s="224" t="s">
        <v>1298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1020</v>
      </c>
      <c r="F16" s="306" t="s">
        <v>58</v>
      </c>
      <c r="G16" s="335" t="s">
        <v>60</v>
      </c>
      <c r="H16" s="306" t="s">
        <v>1315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1020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1020</v>
      </c>
      <c r="F18" s="336" t="s">
        <v>1317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1020</v>
      </c>
      <c r="F19" s="336" t="s">
        <v>1317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1020</v>
      </c>
      <c r="F20" s="336" t="s">
        <v>1317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1020</v>
      </c>
      <c r="F21" s="336" t="s">
        <v>1317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1020</v>
      </c>
      <c r="F22" s="336" t="s">
        <v>1318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1320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1320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1246</v>
      </c>
      <c r="F26" s="336" t="s">
        <v>1320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1321</v>
      </c>
      <c r="F27" s="336" t="s">
        <v>1320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1321</v>
      </c>
      <c r="F28" s="336" t="s">
        <v>1322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1321</v>
      </c>
      <c r="F29" s="336" t="s">
        <v>1323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1325</v>
      </c>
      <c r="G5" s="223" t="s">
        <v>1326</v>
      </c>
      <c r="H5" s="223" t="s">
        <v>1327</v>
      </c>
      <c r="I5" s="223" t="s">
        <v>1328</v>
      </c>
      <c r="J5" s="223" t="s">
        <v>1329</v>
      </c>
      <c r="K5" s="223" t="s">
        <v>1330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COUNTIF(E8:K39,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1331</v>
      </c>
      <c r="H8" s="306" t="s">
        <v>1332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1331</v>
      </c>
      <c r="H9" s="306" t="s">
        <v>1332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1331</v>
      </c>
      <c r="H10" s="306" t="s">
        <v>1332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1331</v>
      </c>
      <c r="H11" s="306" t="s">
        <v>1332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772</v>
      </c>
      <c r="G12" s="306" t="s">
        <v>1331</v>
      </c>
      <c r="H12" s="306" t="s">
        <v>1332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772</v>
      </c>
      <c r="G13" s="306" t="s">
        <v>1331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1333</v>
      </c>
      <c r="F14" s="302" t="s">
        <v>772</v>
      </c>
      <c r="G14" s="306" t="s">
        <v>1331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1333</v>
      </c>
      <c r="F15" s="302" t="s">
        <v>772</v>
      </c>
      <c r="G15" s="306" t="s">
        <v>1331</v>
      </c>
      <c r="H15" s="306" t="s">
        <v>60</v>
      </c>
      <c r="I15" s="306"/>
      <c r="J15" s="318"/>
      <c r="K15" s="300"/>
      <c r="L15" s="61"/>
      <c r="M15" s="329" t="s">
        <v>772</v>
      </c>
      <c r="N15" s="326">
        <f>COUNTIF(E3:K25, "*Casey*")/2</f>
        <v>2</v>
      </c>
      <c r="O15" s="224" t="s">
        <v>1298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1333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1333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1333</v>
      </c>
      <c r="F18" s="336" t="s">
        <v>59</v>
      </c>
      <c r="G18" s="335" t="s">
        <v>1334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1336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1336</v>
      </c>
      <c r="G24" s="336" t="s">
        <v>59</v>
      </c>
      <c r="H24" s="336" t="s">
        <v>332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1336</v>
      </c>
      <c r="G25" s="336" t="s">
        <v>59</v>
      </c>
      <c r="H25" s="336" t="s">
        <v>332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1336</v>
      </c>
      <c r="G26" s="336" t="s">
        <v>59</v>
      </c>
      <c r="H26" s="336" t="s">
        <v>332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1337</v>
      </c>
      <c r="F27" s="336" t="s">
        <v>1336</v>
      </c>
      <c r="G27" s="336" t="s">
        <v>59</v>
      </c>
      <c r="H27" s="336" t="s">
        <v>332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1337</v>
      </c>
      <c r="F28" s="336" t="s">
        <v>1338</v>
      </c>
      <c r="G28" s="336" t="s">
        <v>59</v>
      </c>
      <c r="H28" s="336" t="s">
        <v>1339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1337</v>
      </c>
      <c r="F29" s="336" t="s">
        <v>1338</v>
      </c>
      <c r="G29" s="294" t="s">
        <v>59</v>
      </c>
      <c r="H29" s="336" t="s">
        <v>1339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1337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1337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COUNTIF(E8:K39, "*YB*")/2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276</v>
      </c>
      <c r="G8" s="306" t="s">
        <v>58</v>
      </c>
      <c r="H8" s="306"/>
      <c r="I8" s="306" t="s">
        <v>1017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276</v>
      </c>
      <c r="G9" s="306" t="s">
        <v>58</v>
      </c>
      <c r="H9" s="306"/>
      <c r="I9" s="306" t="s">
        <v>1017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276</v>
      </c>
      <c r="G10" s="306" t="s">
        <v>58</v>
      </c>
      <c r="H10" s="306"/>
      <c r="I10" s="306" t="s">
        <v>1341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276</v>
      </c>
      <c r="G11" s="306"/>
      <c r="H11" s="306"/>
      <c r="I11" s="306" t="s">
        <v>1341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276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1343</v>
      </c>
      <c r="G14" s="335"/>
      <c r="H14" s="306" t="s">
        <v>1344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1343</v>
      </c>
      <c r="G15" s="335"/>
      <c r="H15" s="306" t="s">
        <v>1344</v>
      </c>
      <c r="I15" s="306" t="s">
        <v>61</v>
      </c>
      <c r="J15" s="318"/>
      <c r="K15" s="300"/>
      <c r="L15" s="61"/>
      <c r="M15" s="329" t="s">
        <v>772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1345</v>
      </c>
      <c r="I16" s="306" t="s">
        <v>1346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1347</v>
      </c>
      <c r="G17" s="335" t="s">
        <v>64</v>
      </c>
      <c r="H17" s="306" t="s">
        <v>1345</v>
      </c>
      <c r="I17" s="306" t="s">
        <v>1346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1334</v>
      </c>
      <c r="G18" s="335" t="s">
        <v>64</v>
      </c>
      <c r="H18" s="306" t="s">
        <v>1345</v>
      </c>
      <c r="I18" s="336" t="s">
        <v>1348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1334</v>
      </c>
      <c r="G19" s="335" t="s">
        <v>64</v>
      </c>
      <c r="H19" s="306" t="s">
        <v>1345</v>
      </c>
      <c r="I19" s="336" t="s">
        <v>1349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1334</v>
      </c>
      <c r="G20" s="347" t="s">
        <v>64</v>
      </c>
      <c r="H20" s="336" t="s">
        <v>1350</v>
      </c>
      <c r="I20" s="336" t="s">
        <v>1349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1334</v>
      </c>
      <c r="G21" s="302" t="s">
        <v>64</v>
      </c>
      <c r="H21" s="336" t="s">
        <v>1350</v>
      </c>
      <c r="I21" s="336" t="s">
        <v>1349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1334</v>
      </c>
      <c r="G22" s="302" t="s">
        <v>64</v>
      </c>
      <c r="H22" s="336" t="s">
        <v>1350</v>
      </c>
      <c r="I22" s="336" t="s">
        <v>1349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1351</v>
      </c>
      <c r="G23" s="302" t="s">
        <v>64</v>
      </c>
      <c r="H23" s="336" t="s">
        <v>1350</v>
      </c>
      <c r="I23" s="336" t="s">
        <v>1349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1351</v>
      </c>
      <c r="G24" s="336" t="s">
        <v>1299</v>
      </c>
      <c r="H24" s="336" t="s">
        <v>1352</v>
      </c>
      <c r="I24" s="336" t="s">
        <v>1349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1351</v>
      </c>
      <c r="G25" s="336" t="s">
        <v>1299</v>
      </c>
      <c r="H25" s="336" t="s">
        <v>1352</v>
      </c>
      <c r="I25" s="336" t="s">
        <v>1349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1353</v>
      </c>
      <c r="G26" s="336" t="s">
        <v>1301</v>
      </c>
      <c r="H26" s="336" t="s">
        <v>1354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1355</v>
      </c>
      <c r="G27" s="336" t="s">
        <v>1301</v>
      </c>
      <c r="H27" s="336" t="s">
        <v>1356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1355</v>
      </c>
      <c r="G28" s="336" t="s">
        <v>1357</v>
      </c>
      <c r="H28" s="336" t="s">
        <v>1356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1355</v>
      </c>
      <c r="G29" s="294" t="s">
        <v>56</v>
      </c>
      <c r="H29" s="336" t="s">
        <v>1358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COUNTIF(E8:K24, "*YB*")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1204</v>
      </c>
      <c r="G8" s="306" t="s">
        <v>60</v>
      </c>
      <c r="H8" s="306" t="s">
        <v>1331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1204</v>
      </c>
      <c r="G9" s="306" t="s">
        <v>60</v>
      </c>
      <c r="H9" s="306" t="s">
        <v>1331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1204</v>
      </c>
      <c r="G10" s="306" t="s">
        <v>60</v>
      </c>
      <c r="H10" s="306" t="s">
        <v>1331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1232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1303</v>
      </c>
      <c r="G13" s="340" t="s">
        <v>55</v>
      </c>
      <c r="H13" s="306" t="s">
        <v>1364</v>
      </c>
      <c r="I13" s="306" t="s">
        <v>1204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1209</v>
      </c>
      <c r="F14" s="336" t="s">
        <v>1365</v>
      </c>
      <c r="G14" s="335" t="s">
        <v>60</v>
      </c>
      <c r="H14" s="338" t="s">
        <v>59</v>
      </c>
      <c r="I14" s="306" t="s">
        <v>1366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1367</v>
      </c>
      <c r="G15" s="302" t="s">
        <v>60</v>
      </c>
      <c r="H15" s="338" t="s">
        <v>1368</v>
      </c>
      <c r="I15" s="306" t="s">
        <v>1366</v>
      </c>
      <c r="J15" s="299"/>
      <c r="K15" s="300"/>
      <c r="L15" s="61"/>
      <c r="M15" s="330" t="s">
        <v>772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1367</v>
      </c>
      <c r="G16" s="302" t="s">
        <v>60</v>
      </c>
      <c r="H16" s="338" t="s">
        <v>59</v>
      </c>
      <c r="I16" s="306" t="s">
        <v>1366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1369</v>
      </c>
      <c r="F17" s="336" t="s">
        <v>1370</v>
      </c>
      <c r="G17" s="302" t="s">
        <v>60</v>
      </c>
      <c r="H17" s="306" t="s">
        <v>60</v>
      </c>
      <c r="I17" s="306" t="s">
        <v>1371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1372</v>
      </c>
      <c r="F18" s="336" t="s">
        <v>1373</v>
      </c>
      <c r="G18" s="302" t="s">
        <v>60</v>
      </c>
      <c r="H18" s="306" t="s">
        <v>60</v>
      </c>
      <c r="I18" s="306" t="s">
        <v>1371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1375</v>
      </c>
      <c r="F5" s="223" t="s">
        <v>1376</v>
      </c>
      <c r="G5" s="223" t="s">
        <v>1377</v>
      </c>
      <c r="H5" s="223" t="s">
        <v>1378</v>
      </c>
      <c r="I5" s="223" t="s">
        <v>1379</v>
      </c>
      <c r="J5" s="223" t="s">
        <v>1380</v>
      </c>
      <c r="K5" s="223" t="s">
        <v>1381</v>
      </c>
      <c r="L5" s="61"/>
      <c r="M5" s="324" t="s">
        <v>82</v>
      </c>
      <c r="N5" s="332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COUNTIF(E8:K24, "*YB*")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1347</v>
      </c>
      <c r="H8" s="306" t="s">
        <v>1331</v>
      </c>
      <c r="I8" s="306" t="s">
        <v>1331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1331</v>
      </c>
      <c r="I9" s="306" t="s">
        <v>1331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1331</v>
      </c>
      <c r="I10" s="306" t="s">
        <v>1382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1150</v>
      </c>
      <c r="G11" s="306" t="s">
        <v>59</v>
      </c>
      <c r="H11" s="306" t="s">
        <v>1331</v>
      </c>
      <c r="I11" s="306" t="s">
        <v>325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1331</v>
      </c>
      <c r="I12" s="306" t="s">
        <v>325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1383</v>
      </c>
      <c r="G13" s="340" t="s">
        <v>1384</v>
      </c>
      <c r="H13" s="306" t="s">
        <v>1331</v>
      </c>
      <c r="I13" s="306" t="s">
        <v>1385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1386</v>
      </c>
      <c r="G14" s="335" t="s">
        <v>1287</v>
      </c>
      <c r="H14" s="338" t="s">
        <v>60</v>
      </c>
      <c r="I14" s="306" t="s">
        <v>1387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1388</v>
      </c>
      <c r="G15" s="302" t="s">
        <v>1389</v>
      </c>
      <c r="H15" s="338" t="s">
        <v>60</v>
      </c>
      <c r="I15" s="306" t="s">
        <v>1390</v>
      </c>
      <c r="J15" s="299"/>
      <c r="K15" s="300"/>
      <c r="L15" s="61"/>
      <c r="M15" s="330" t="s">
        <v>772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1391</v>
      </c>
      <c r="G16" s="302" t="s">
        <v>1392</v>
      </c>
      <c r="H16" s="338" t="s">
        <v>1331</v>
      </c>
      <c r="I16" s="306" t="s">
        <v>1349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332</v>
      </c>
      <c r="F17" s="336" t="s">
        <v>64</v>
      </c>
      <c r="G17" s="302" t="s">
        <v>1393</v>
      </c>
      <c r="H17" s="306" t="s">
        <v>61</v>
      </c>
      <c r="I17" s="306" t="s">
        <v>1339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1394</v>
      </c>
      <c r="F18" s="336" t="s">
        <v>1395</v>
      </c>
      <c r="G18" s="302" t="s">
        <v>1396</v>
      </c>
      <c r="H18" s="306" t="s">
        <v>61</v>
      </c>
      <c r="I18" s="306" t="s">
        <v>332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332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332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1398</v>
      </c>
      <c r="F5" s="223" t="s">
        <v>1399</v>
      </c>
      <c r="G5" s="223" t="s">
        <v>1400</v>
      </c>
      <c r="H5" s="223" t="s">
        <v>1401</v>
      </c>
      <c r="I5" s="223" t="s">
        <v>1402</v>
      </c>
      <c r="J5" s="223" t="s">
        <v>1403</v>
      </c>
      <c r="K5" s="223" t="s">
        <v>1404</v>
      </c>
      <c r="L5" s="61"/>
      <c r="M5" s="324" t="s">
        <v>82</v>
      </c>
      <c r="N5" s="332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COUNTIF(E8:K24, "*YB*")</f>
        <v>0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1232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1232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355</v>
      </c>
      <c r="G13" s="212" t="s">
        <v>59</v>
      </c>
      <c r="H13" s="306" t="s">
        <v>60</v>
      </c>
      <c r="I13" s="306" t="s">
        <v>1406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276</v>
      </c>
      <c r="F14" s="306" t="s">
        <v>1407</v>
      </c>
      <c r="G14" s="302" t="s">
        <v>62</v>
      </c>
      <c r="H14" s="306" t="s">
        <v>1408</v>
      </c>
      <c r="I14" s="306" t="s">
        <v>1409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1410</v>
      </c>
      <c r="G15" s="302" t="s">
        <v>1411</v>
      </c>
      <c r="H15" s="306" t="s">
        <v>1408</v>
      </c>
      <c r="I15" s="306" t="s">
        <v>1406</v>
      </c>
      <c r="J15" s="299" t="s">
        <v>56</v>
      </c>
      <c r="K15" s="299" t="s">
        <v>56</v>
      </c>
      <c r="L15" s="61"/>
      <c r="M15" s="330" t="s">
        <v>772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1412</v>
      </c>
      <c r="G16" s="302" t="s">
        <v>1411</v>
      </c>
      <c r="H16" s="306" t="s">
        <v>1413</v>
      </c>
      <c r="I16" s="306" t="s">
        <v>1406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1414</v>
      </c>
      <c r="G17" s="212" t="s">
        <v>1415</v>
      </c>
      <c r="H17" s="306" t="s">
        <v>1416</v>
      </c>
      <c r="I17" s="306" t="s">
        <v>1211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1259</v>
      </c>
      <c r="F18" s="306" t="s">
        <v>1414</v>
      </c>
      <c r="G18" s="212" t="s">
        <v>1415</v>
      </c>
      <c r="H18" s="306" t="s">
        <v>1417</v>
      </c>
      <c r="I18" s="306" t="s">
        <v>1418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1421</v>
      </c>
      <c r="K5" s="223" t="s">
        <v>1422</v>
      </c>
      <c r="L5" s="61"/>
      <c r="M5" s="324" t="s">
        <v>82</v>
      </c>
      <c r="N5" s="332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8" t="s">
        <v>53</v>
      </c>
      <c r="N6" s="325">
        <f>COUNTIF(E8:K24, "*YB*")</f>
        <v>32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772</v>
      </c>
      <c r="F7" s="282" t="s">
        <v>772</v>
      </c>
      <c r="G7" s="282" t="s">
        <v>772</v>
      </c>
      <c r="H7" s="282" t="s">
        <v>772</v>
      </c>
      <c r="I7" s="282" t="s">
        <v>772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1287</v>
      </c>
      <c r="F8" s="306" t="s">
        <v>772</v>
      </c>
      <c r="G8" s="316" t="s">
        <v>772</v>
      </c>
      <c r="H8" s="306" t="s">
        <v>60</v>
      </c>
      <c r="I8" s="306" t="s">
        <v>600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1287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1287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1287</v>
      </c>
      <c r="F11" s="306" t="s">
        <v>1423</v>
      </c>
      <c r="G11" s="316" t="s">
        <v>1424</v>
      </c>
      <c r="H11" s="306" t="s">
        <v>600</v>
      </c>
      <c r="I11" s="306" t="s">
        <v>1425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1426</v>
      </c>
      <c r="G12" s="316" t="s">
        <v>1424</v>
      </c>
      <c r="H12" s="306" t="s">
        <v>600</v>
      </c>
      <c r="I12" s="306" t="s">
        <v>1425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467</v>
      </c>
      <c r="F13" s="306" t="s">
        <v>1427</v>
      </c>
      <c r="G13" s="212" t="s">
        <v>745</v>
      </c>
      <c r="H13" s="306" t="s">
        <v>600</v>
      </c>
      <c r="I13" s="306" t="s">
        <v>1428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467</v>
      </c>
      <c r="F14" s="306" t="s">
        <v>1429</v>
      </c>
      <c r="G14" s="302" t="s">
        <v>1430</v>
      </c>
      <c r="H14" s="306" t="s">
        <v>469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647</v>
      </c>
      <c r="F15" s="306" t="s">
        <v>1433</v>
      </c>
      <c r="G15" s="302" t="s">
        <v>1434</v>
      </c>
      <c r="H15" s="306" t="s">
        <v>1435</v>
      </c>
      <c r="I15" s="306" t="s">
        <v>1436</v>
      </c>
      <c r="J15" s="299"/>
      <c r="K15" s="300"/>
      <c r="L15" s="61"/>
      <c r="M15" s="330" t="s">
        <v>772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647</v>
      </c>
      <c r="F16" s="306" t="s">
        <v>1437</v>
      </c>
      <c r="G16" s="302" t="s">
        <v>1434</v>
      </c>
      <c r="H16" s="306" t="s">
        <v>1438</v>
      </c>
      <c r="I16" s="306" t="s">
        <v>1436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650</v>
      </c>
      <c r="F17" s="306" t="s">
        <v>1439</v>
      </c>
      <c r="G17" s="212" t="s">
        <v>1440</v>
      </c>
      <c r="H17" s="306" t="s">
        <v>678</v>
      </c>
      <c r="I17" s="306" t="s">
        <v>1441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1442</v>
      </c>
      <c r="F18" s="306" t="s">
        <v>1443</v>
      </c>
      <c r="G18" s="302" t="s">
        <v>1440</v>
      </c>
      <c r="H18" s="306" t="s">
        <v>678</v>
      </c>
      <c r="I18" s="306" t="s">
        <v>1441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23" t="s">
        <v>53</v>
      </c>
      <c r="N6" s="287">
        <f>COUNTIF(E8:K24, "*YB*")</f>
        <v>33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1446</v>
      </c>
      <c r="G8" s="316" t="s">
        <v>600</v>
      </c>
      <c r="H8" s="308"/>
      <c r="I8" s="306" t="s">
        <v>600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1446</v>
      </c>
      <c r="G9" s="316" t="s">
        <v>600</v>
      </c>
      <c r="H9" s="308"/>
      <c r="I9" s="306" t="s">
        <v>1447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1446</v>
      </c>
      <c r="G10" s="316" t="s">
        <v>502</v>
      </c>
      <c r="H10" s="308"/>
      <c r="I10" s="306" t="s">
        <v>1448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502</v>
      </c>
      <c r="G11" s="316" t="s">
        <v>1449</v>
      </c>
      <c r="H11" s="308"/>
      <c r="I11" s="306" t="s">
        <v>1448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600</v>
      </c>
      <c r="G12" s="316" t="s">
        <v>1450</v>
      </c>
      <c r="H12" s="308"/>
      <c r="I12" s="306" t="s">
        <v>1448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600</v>
      </c>
      <c r="G13" s="316" t="s">
        <v>1450</v>
      </c>
      <c r="H13" s="308"/>
      <c r="I13" s="306" t="s">
        <v>1451</v>
      </c>
      <c r="J13" s="318" t="s">
        <v>772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1452</v>
      </c>
      <c r="G14" s="316" t="s">
        <v>502</v>
      </c>
      <c r="H14" s="320"/>
      <c r="I14" s="306" t="s">
        <v>1453</v>
      </c>
      <c r="J14" s="318" t="s">
        <v>772</v>
      </c>
      <c r="K14" s="300"/>
      <c r="L14" s="61"/>
      <c r="M14" s="292" t="s">
        <v>61</v>
      </c>
      <c r="N14" s="285">
        <f>COUNTIF(E8:K24, "*Tai Wei*")</f>
        <v>0</v>
      </c>
      <c r="O14" s="224" t="s">
        <v>1432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1452</v>
      </c>
      <c r="G15" s="316" t="s">
        <v>1454</v>
      </c>
      <c r="H15" s="320"/>
      <c r="I15" s="306" t="s">
        <v>1453</v>
      </c>
      <c r="J15" s="318" t="s">
        <v>772</v>
      </c>
      <c r="K15" s="300"/>
      <c r="L15" s="61"/>
      <c r="M15" s="292" t="s">
        <v>772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1452</v>
      </c>
      <c r="G16" s="316" t="s">
        <v>1455</v>
      </c>
      <c r="H16" s="320"/>
      <c r="I16" s="306" t="s">
        <v>1456</v>
      </c>
      <c r="J16" s="318" t="s">
        <v>772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1452</v>
      </c>
      <c r="G17" s="316" t="s">
        <v>1457</v>
      </c>
      <c r="H17" s="310"/>
      <c r="I17" s="306" t="s">
        <v>1458</v>
      </c>
      <c r="J17" s="318" t="s">
        <v>772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1459</v>
      </c>
      <c r="G18" s="316" t="s">
        <v>1457</v>
      </c>
      <c r="H18" s="310"/>
      <c r="I18" s="306" t="s">
        <v>1460</v>
      </c>
      <c r="J18" s="318" t="s">
        <v>772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772</v>
      </c>
      <c r="J19" s="318" t="s">
        <v>772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772</v>
      </c>
      <c r="J20" s="318" t="s">
        <v>772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772</v>
      </c>
      <c r="J21" s="318" t="s">
        <v>772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772</v>
      </c>
      <c r="J22" s="318" t="s">
        <v>772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1461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1463</v>
      </c>
      <c r="F5" s="223" t="s">
        <v>1464</v>
      </c>
      <c r="G5" s="223" t="s">
        <v>1465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03" t="s">
        <v>53</v>
      </c>
      <c r="N6" s="287">
        <f>COUNTIF(E8:K24, "*YB*")</f>
        <v>8</v>
      </c>
      <c r="O6" s="224" t="s">
        <v>463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724</v>
      </c>
      <c r="G7" s="237" t="s">
        <v>227</v>
      </c>
      <c r="H7" s="317" t="s">
        <v>227</v>
      </c>
      <c r="I7" s="314" t="s">
        <v>227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724</v>
      </c>
      <c r="G8" s="316" t="s">
        <v>1470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724</v>
      </c>
      <c r="G9" s="316" t="s">
        <v>1470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724</v>
      </c>
      <c r="G10" s="316" t="s">
        <v>1470</v>
      </c>
      <c r="H10" s="306" t="s">
        <v>60</v>
      </c>
      <c r="I10" s="306" t="s">
        <v>1343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724</v>
      </c>
      <c r="G11" s="316" t="s">
        <v>1470</v>
      </c>
      <c r="H11" s="306" t="s">
        <v>58</v>
      </c>
      <c r="I11" s="306" t="s">
        <v>1343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724</v>
      </c>
      <c r="G12" s="316" t="s">
        <v>1470</v>
      </c>
      <c r="H12" s="306" t="s">
        <v>60</v>
      </c>
      <c r="I12" s="306" t="s">
        <v>1343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724</v>
      </c>
      <c r="G13" s="316" t="s">
        <v>1470</v>
      </c>
      <c r="H13" s="306" t="s">
        <v>60</v>
      </c>
      <c r="I13" s="306" t="s">
        <v>1343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724</v>
      </c>
      <c r="G14" s="316" t="s">
        <v>1472</v>
      </c>
      <c r="H14" s="249" t="s">
        <v>53</v>
      </c>
      <c r="I14" s="306" t="s">
        <v>1343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724</v>
      </c>
      <c r="G15" s="316" t="s">
        <v>1472</v>
      </c>
      <c r="H15" s="249" t="s">
        <v>1473</v>
      </c>
      <c r="I15" s="306" t="s">
        <v>1343</v>
      </c>
      <c r="J15" s="299"/>
      <c r="K15" s="300"/>
      <c r="L15" s="61"/>
      <c r="M15" s="292" t="s">
        <v>772</v>
      </c>
      <c r="N15" s="285">
        <f>COUNTIF(E8:K24, "*Casey*")</f>
        <v>4</v>
      </c>
      <c r="O15" s="224" t="s">
        <v>1471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724</v>
      </c>
      <c r="G16" s="249" t="s">
        <v>1474</v>
      </c>
      <c r="H16" s="249" t="s">
        <v>53</v>
      </c>
      <c r="I16" s="306" t="s">
        <v>1343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724</v>
      </c>
      <c r="G17" s="249" t="s">
        <v>1474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1475</v>
      </c>
      <c r="G18" s="249" t="s">
        <v>1476</v>
      </c>
      <c r="H18" s="302" t="s">
        <v>1473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2" t="s">
        <v>1477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1461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1479</v>
      </c>
      <c r="F5" s="223" t="s">
        <v>1480</v>
      </c>
      <c r="G5" s="223" t="s">
        <v>1481</v>
      </c>
      <c r="H5" s="223" t="s">
        <v>1482</v>
      </c>
      <c r="I5" s="223" t="s">
        <v>1483</v>
      </c>
      <c r="J5" s="223" t="s">
        <v>1484</v>
      </c>
      <c r="K5" s="223" t="s">
        <v>1485</v>
      </c>
      <c r="L5" s="61"/>
      <c r="M5" s="288" t="s">
        <v>82</v>
      </c>
      <c r="N5" s="289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227</v>
      </c>
      <c r="F7" s="237" t="s">
        <v>227</v>
      </c>
      <c r="G7" s="237" t="s">
        <v>227</v>
      </c>
      <c r="H7" s="237" t="s">
        <v>227</v>
      </c>
      <c r="I7" s="237" t="s">
        <v>227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1331</v>
      </c>
      <c r="G9" s="306" t="s">
        <v>1331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1331</v>
      </c>
      <c r="G10" s="306" t="s">
        <v>1331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1331</v>
      </c>
      <c r="G11" s="306" t="s">
        <v>1331</v>
      </c>
      <c r="H11" s="306" t="s">
        <v>1486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1408</v>
      </c>
      <c r="G12" s="306" t="s">
        <v>1331</v>
      </c>
      <c r="H12" s="306" t="s">
        <v>1486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1487</v>
      </c>
      <c r="F13" s="212" t="s">
        <v>769</v>
      </c>
      <c r="G13" s="249" t="s">
        <v>54</v>
      </c>
      <c r="H13" s="249" t="s">
        <v>769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1487</v>
      </c>
      <c r="F14" s="212" t="s">
        <v>1488</v>
      </c>
      <c r="G14" s="249" t="s">
        <v>1489</v>
      </c>
      <c r="H14" s="249" t="s">
        <v>769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1490</v>
      </c>
      <c r="G15" s="249" t="s">
        <v>1489</v>
      </c>
      <c r="H15" s="249" t="s">
        <v>1491</v>
      </c>
      <c r="I15" s="196"/>
      <c r="J15" s="299"/>
      <c r="K15" s="300"/>
      <c r="L15" s="61"/>
      <c r="M15" s="292" t="s">
        <v>772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1020</v>
      </c>
      <c r="F16" s="212" t="s">
        <v>1492</v>
      </c>
      <c r="G16" s="249" t="s">
        <v>1489</v>
      </c>
      <c r="H16" s="249" t="s">
        <v>1493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1276</v>
      </c>
      <c r="G17" s="249" t="s">
        <v>1494</v>
      </c>
      <c r="H17" s="302" t="s">
        <v>1495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1496</v>
      </c>
      <c r="F18" s="196" t="s">
        <v>1497</v>
      </c>
      <c r="G18" s="249" t="s">
        <v>1494</v>
      </c>
      <c r="H18" s="302" t="s">
        <v>1495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1498</v>
      </c>
      <c r="F19" s="274" t="s">
        <v>1499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1498</v>
      </c>
      <c r="F20" s="274" t="s">
        <v>1499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999</v>
      </c>
      <c r="F21" s="274" t="s">
        <v>1131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1500</v>
      </c>
    </row>
    <row r="33" spans="2:15">
      <c r="B33" s="56"/>
      <c r="D33" s="246" t="s">
        <v>1501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1502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1504</v>
      </c>
      <c r="I5" s="223" t="s">
        <v>1505</v>
      </c>
      <c r="J5" s="223" t="s">
        <v>1506</v>
      </c>
      <c r="K5" s="223" t="s">
        <v>1507</v>
      </c>
      <c r="L5" s="61"/>
      <c r="M5" s="288" t="s">
        <v>82</v>
      </c>
      <c r="N5" s="289" t="s">
        <v>1363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1508</v>
      </c>
      <c r="G8" s="296" t="s">
        <v>1509</v>
      </c>
      <c r="H8" s="297" t="s">
        <v>1343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276</v>
      </c>
      <c r="F9" s="212" t="s">
        <v>1508</v>
      </c>
      <c r="G9" s="294" t="s">
        <v>1510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276</v>
      </c>
      <c r="F10" s="212" t="s">
        <v>1331</v>
      </c>
      <c r="G10" s="294" t="s">
        <v>1510</v>
      </c>
      <c r="H10" s="196" t="s">
        <v>1511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276</v>
      </c>
      <c r="F11" s="212" t="s">
        <v>60</v>
      </c>
      <c r="G11" s="294" t="s">
        <v>1510</v>
      </c>
      <c r="H11" s="249" t="s">
        <v>1511</v>
      </c>
      <c r="I11" s="196" t="s">
        <v>1411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1276</v>
      </c>
      <c r="F12" s="212" t="s">
        <v>1512</v>
      </c>
      <c r="G12" s="249" t="s">
        <v>1513</v>
      </c>
      <c r="H12" s="249" t="s">
        <v>1514</v>
      </c>
      <c r="I12" s="196" t="s">
        <v>1411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1515</v>
      </c>
      <c r="F13" s="212" t="s">
        <v>1512</v>
      </c>
      <c r="G13" s="249" t="s">
        <v>1516</v>
      </c>
      <c r="H13" s="249" t="s">
        <v>1517</v>
      </c>
      <c r="I13" s="196" t="s">
        <v>1518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1519</v>
      </c>
      <c r="F14" s="262" t="s">
        <v>1520</v>
      </c>
      <c r="G14" s="249" t="s">
        <v>1521</v>
      </c>
      <c r="H14" s="249" t="s">
        <v>1517</v>
      </c>
      <c r="I14" s="196" t="s">
        <v>1522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1523</v>
      </c>
      <c r="F15" s="262" t="s">
        <v>1275</v>
      </c>
      <c r="G15" s="249" t="s">
        <v>1524</v>
      </c>
      <c r="H15" s="249" t="s">
        <v>1408</v>
      </c>
      <c r="I15" s="196" t="s">
        <v>1518</v>
      </c>
      <c r="J15" s="299"/>
      <c r="K15" s="300"/>
      <c r="L15" s="61"/>
      <c r="M15" s="292" t="s">
        <v>772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1525</v>
      </c>
      <c r="G16" s="249" t="s">
        <v>1510</v>
      </c>
      <c r="H16" s="249" t="s">
        <v>1526</v>
      </c>
      <c r="I16" s="196" t="s">
        <v>1518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1527</v>
      </c>
      <c r="G17" s="249" t="s">
        <v>1528</v>
      </c>
      <c r="H17" s="213" t="s">
        <v>1526</v>
      </c>
      <c r="I17" s="196" t="s">
        <v>1522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1529</v>
      </c>
      <c r="F18" s="196" t="s">
        <v>1530</v>
      </c>
      <c r="G18" s="249" t="s">
        <v>1528</v>
      </c>
      <c r="H18" s="213" t="s">
        <v>1531</v>
      </c>
      <c r="I18" s="196" t="s">
        <v>1532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1533</v>
      </c>
      <c r="F19" s="274" t="s">
        <v>1498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1534</v>
      </c>
      <c r="F20" s="274" t="s">
        <v>1498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1535</v>
      </c>
      <c r="F21" s="274" t="s">
        <v>1011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1500</v>
      </c>
    </row>
    <row r="32" spans="2:20">
      <c r="B32" s="56"/>
      <c r="D32" s="246" t="s">
        <v>1501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1502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1334</v>
      </c>
      <c r="F8" s="295" t="s">
        <v>59</v>
      </c>
      <c r="G8" s="296" t="s">
        <v>1539</v>
      </c>
      <c r="H8" s="297" t="s">
        <v>1539</v>
      </c>
      <c r="I8" s="297" t="s">
        <v>59</v>
      </c>
      <c r="J8" s="299" t="s">
        <v>1540</v>
      </c>
      <c r="K8" s="301" t="s">
        <v>772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1541</v>
      </c>
      <c r="F9" s="212" t="s">
        <v>1371</v>
      </c>
      <c r="G9" s="294" t="s">
        <v>1542</v>
      </c>
      <c r="H9" s="242" t="s">
        <v>60</v>
      </c>
      <c r="I9" s="297" t="s">
        <v>59</v>
      </c>
      <c r="J9" s="299" t="s">
        <v>1540</v>
      </c>
      <c r="K9" s="300" t="s">
        <v>772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1541</v>
      </c>
      <c r="F10" s="212" t="s">
        <v>1371</v>
      </c>
      <c r="G10" s="212" t="s">
        <v>1542</v>
      </c>
      <c r="H10" s="196" t="s">
        <v>60</v>
      </c>
      <c r="I10" s="196" t="s">
        <v>1543</v>
      </c>
      <c r="J10" s="299" t="s">
        <v>1540</v>
      </c>
      <c r="K10" s="300" t="s">
        <v>772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1541</v>
      </c>
      <c r="F11" s="212" t="s">
        <v>1544</v>
      </c>
      <c r="G11" s="249" t="s">
        <v>1545</v>
      </c>
      <c r="H11" s="249" t="s">
        <v>60</v>
      </c>
      <c r="I11" s="196" t="s">
        <v>1546</v>
      </c>
      <c r="J11" s="299" t="s">
        <v>1540</v>
      </c>
      <c r="K11" s="300" t="s">
        <v>772</v>
      </c>
      <c r="L11" s="61"/>
      <c r="M11" s="304" t="s">
        <v>58</v>
      </c>
      <c r="N11" s="285">
        <f>COUNTIF(E8:K24, "*Wei Yen*")</f>
        <v>0</v>
      </c>
      <c r="O11" s="199" t="s">
        <v>1547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1548</v>
      </c>
      <c r="F12" s="212" t="s">
        <v>1549</v>
      </c>
      <c r="G12" s="249" t="s">
        <v>1550</v>
      </c>
      <c r="H12" s="249" t="s">
        <v>60</v>
      </c>
      <c r="I12" s="196" t="s">
        <v>1546</v>
      </c>
      <c r="J12" s="299" t="s">
        <v>1540</v>
      </c>
      <c r="K12" s="300" t="s">
        <v>772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1548</v>
      </c>
      <c r="F13" s="196" t="s">
        <v>1551</v>
      </c>
      <c r="G13" s="249" t="s">
        <v>1550</v>
      </c>
      <c r="H13" s="249" t="s">
        <v>1275</v>
      </c>
      <c r="I13" s="196" t="s">
        <v>1552</v>
      </c>
      <c r="J13" s="299" t="s">
        <v>1540</v>
      </c>
      <c r="K13" s="300" t="s">
        <v>772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1553</v>
      </c>
      <c r="F14" s="196" t="s">
        <v>807</v>
      </c>
      <c r="G14" s="249" t="s">
        <v>1554</v>
      </c>
      <c r="H14" s="249" t="s">
        <v>62</v>
      </c>
      <c r="I14" s="196" t="s">
        <v>1555</v>
      </c>
      <c r="J14" s="299" t="s">
        <v>1540</v>
      </c>
      <c r="K14" s="300" t="s">
        <v>772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1553</v>
      </c>
      <c r="F15" s="196" t="s">
        <v>1546</v>
      </c>
      <c r="G15" s="249" t="s">
        <v>1556</v>
      </c>
      <c r="H15" s="249" t="s">
        <v>62</v>
      </c>
      <c r="I15" s="196" t="s">
        <v>1555</v>
      </c>
      <c r="J15" s="299" t="s">
        <v>1540</v>
      </c>
      <c r="K15" s="300" t="s">
        <v>772</v>
      </c>
      <c r="L15" s="61"/>
      <c r="M15" s="292" t="s">
        <v>772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1553</v>
      </c>
      <c r="F16" s="196" t="s">
        <v>1557</v>
      </c>
      <c r="G16" s="249" t="s">
        <v>1558</v>
      </c>
      <c r="H16" s="249" t="s">
        <v>60</v>
      </c>
      <c r="I16" s="196" t="s">
        <v>1559</v>
      </c>
      <c r="J16" s="299" t="s">
        <v>1540</v>
      </c>
      <c r="K16" s="300" t="s">
        <v>772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1553</v>
      </c>
      <c r="F17" s="196" t="s">
        <v>1560</v>
      </c>
      <c r="G17" s="249" t="s">
        <v>1561</v>
      </c>
      <c r="H17" s="249" t="s">
        <v>60</v>
      </c>
      <c r="I17" s="250" t="s">
        <v>807</v>
      </c>
      <c r="J17" s="274" t="s">
        <v>772</v>
      </c>
      <c r="K17" s="300" t="s">
        <v>772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616</v>
      </c>
      <c r="F18" s="196" t="s">
        <v>1562</v>
      </c>
      <c r="G18" s="261" t="s">
        <v>1561</v>
      </c>
      <c r="H18" s="249" t="s">
        <v>1563</v>
      </c>
      <c r="I18" s="196" t="s">
        <v>62</v>
      </c>
      <c r="J18" s="279" t="s">
        <v>772</v>
      </c>
      <c r="K18" s="300" t="s">
        <v>772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616</v>
      </c>
      <c r="F19" s="274" t="s">
        <v>56</v>
      </c>
      <c r="G19" s="274" t="s">
        <v>1564</v>
      </c>
      <c r="H19" s="274"/>
      <c r="I19" s="274"/>
      <c r="J19" s="274" t="s">
        <v>772</v>
      </c>
      <c r="K19" s="300" t="s">
        <v>772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616</v>
      </c>
      <c r="F20" s="274" t="s">
        <v>56</v>
      </c>
      <c r="G20" s="274" t="s">
        <v>1564</v>
      </c>
      <c r="H20" s="274"/>
      <c r="I20" s="274"/>
      <c r="J20" s="274" t="s">
        <v>772</v>
      </c>
      <c r="K20" s="300" t="s">
        <v>772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616</v>
      </c>
      <c r="F21" s="274" t="s">
        <v>56</v>
      </c>
      <c r="G21" s="274" t="s">
        <v>1564</v>
      </c>
      <c r="H21" s="274"/>
      <c r="I21" s="274"/>
      <c r="J21" s="274" t="s">
        <v>772</v>
      </c>
      <c r="K21" s="300" t="s">
        <v>772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1564</v>
      </c>
      <c r="H22" s="274"/>
      <c r="I22" s="274"/>
      <c r="J22" s="274" t="s">
        <v>772</v>
      </c>
      <c r="K22" s="300" t="s">
        <v>772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1500</v>
      </c>
    </row>
    <row r="32" spans="2:20">
      <c r="B32" s="56"/>
      <c r="D32" s="246" t="s">
        <v>1501</v>
      </c>
    </row>
    <row r="33" spans="2:15">
      <c r="B33" s="180"/>
      <c r="D33" t="s">
        <v>419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1502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1567</v>
      </c>
      <c r="F5" s="223" t="s">
        <v>1568</v>
      </c>
      <c r="G5" s="223" t="s">
        <v>1569</v>
      </c>
      <c r="H5" s="223" t="s">
        <v>1570</v>
      </c>
      <c r="I5" s="223" t="s">
        <v>1571</v>
      </c>
      <c r="J5" s="223">
        <v>44930</v>
      </c>
      <c r="K5" s="223">
        <v>44961</v>
      </c>
      <c r="L5" s="61"/>
      <c r="M5" s="288" t="s">
        <v>82</v>
      </c>
      <c r="N5" s="289" t="s">
        <v>1537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670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670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289</v>
      </c>
      <c r="G10" s="250" t="s">
        <v>60</v>
      </c>
      <c r="H10" s="212" t="s">
        <v>670</v>
      </c>
      <c r="I10" s="212" t="s">
        <v>60</v>
      </c>
      <c r="J10" s="273" t="s">
        <v>1347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289</v>
      </c>
      <c r="G11" s="250" t="s">
        <v>1272</v>
      </c>
      <c r="H11" s="212" t="s">
        <v>670</v>
      </c>
      <c r="I11" s="212" t="s">
        <v>62</v>
      </c>
      <c r="J11" s="273" t="s">
        <v>1347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1572</v>
      </c>
      <c r="G12" s="250" t="s">
        <v>1573</v>
      </c>
      <c r="H12" s="212" t="s">
        <v>1574</v>
      </c>
      <c r="I12" s="212" t="s">
        <v>62</v>
      </c>
      <c r="J12" s="273" t="s">
        <v>1347</v>
      </c>
      <c r="K12" s="273" t="s">
        <v>1575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1572</v>
      </c>
      <c r="G13" s="250" t="s">
        <v>1573</v>
      </c>
      <c r="H13" s="212" t="s">
        <v>1574</v>
      </c>
      <c r="I13" s="212" t="s">
        <v>1411</v>
      </c>
      <c r="J13" s="273" t="s">
        <v>1347</v>
      </c>
      <c r="K13" s="273" t="s">
        <v>1575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1576</v>
      </c>
      <c r="F14" s="212" t="s">
        <v>1413</v>
      </c>
      <c r="G14" s="250" t="s">
        <v>1577</v>
      </c>
      <c r="H14" s="212" t="s">
        <v>1574</v>
      </c>
      <c r="I14" s="212" t="s">
        <v>1578</v>
      </c>
      <c r="J14" s="273" t="s">
        <v>1347</v>
      </c>
      <c r="K14" s="273" t="s">
        <v>1575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1576</v>
      </c>
      <c r="F15" s="212" t="s">
        <v>1579</v>
      </c>
      <c r="G15" s="250" t="s">
        <v>1577</v>
      </c>
      <c r="H15" s="212" t="s">
        <v>62</v>
      </c>
      <c r="I15" s="212" t="s">
        <v>1580</v>
      </c>
      <c r="J15" s="273" t="s">
        <v>1347</v>
      </c>
      <c r="K15" s="273" t="s">
        <v>1575</v>
      </c>
      <c r="L15" s="61"/>
      <c r="M15" s="304" t="s">
        <v>772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561</v>
      </c>
      <c r="F16" s="212" t="s">
        <v>1581</v>
      </c>
      <c r="G16" s="250" t="s">
        <v>1514</v>
      </c>
      <c r="H16" s="212" t="s">
        <v>57</v>
      </c>
      <c r="I16" s="212" t="s">
        <v>1582</v>
      </c>
      <c r="J16" s="273" t="s">
        <v>1347</v>
      </c>
      <c r="K16" s="273" t="s">
        <v>1575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1413</v>
      </c>
      <c r="F17" s="212" t="s">
        <v>1583</v>
      </c>
      <c r="G17" s="250" t="s">
        <v>1584</v>
      </c>
      <c r="H17" s="212" t="s">
        <v>57</v>
      </c>
      <c r="I17" s="212" t="s">
        <v>1582</v>
      </c>
      <c r="J17" s="273" t="s">
        <v>1347</v>
      </c>
      <c r="K17" s="273" t="s">
        <v>1575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1413</v>
      </c>
      <c r="F18" s="212" t="s">
        <v>1583</v>
      </c>
      <c r="G18" s="250" t="s">
        <v>1585</v>
      </c>
      <c r="H18" s="212" t="s">
        <v>57</v>
      </c>
      <c r="I18" s="212" t="s">
        <v>1582</v>
      </c>
      <c r="J18" s="273" t="s">
        <v>1347</v>
      </c>
      <c r="K18" s="280" t="s">
        <v>1586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1500</v>
      </c>
    </row>
    <row r="32" spans="2:20">
      <c r="B32" s="56"/>
      <c r="D32" s="246" t="s">
        <v>1501</v>
      </c>
    </row>
    <row r="33" spans="2:15">
      <c r="B33" s="180"/>
      <c r="D33" t="s">
        <v>419</v>
      </c>
    </row>
    <row r="35" spans="2:15">
      <c r="B35" s="127" t="s">
        <v>136</v>
      </c>
      <c r="D35" s="247" t="s">
        <v>1502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1588</v>
      </c>
      <c r="F5" s="223" t="s">
        <v>1589</v>
      </c>
      <c r="G5" s="223" t="s">
        <v>1590</v>
      </c>
      <c r="H5" s="223" t="s">
        <v>1591</v>
      </c>
      <c r="I5" s="223" t="s">
        <v>1592</v>
      </c>
      <c r="J5" s="223" t="s">
        <v>1593</v>
      </c>
      <c r="K5" s="223" t="s">
        <v>1594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28" t="s">
        <v>1201</v>
      </c>
      <c r="K6" s="252" t="s">
        <v>1202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1595</v>
      </c>
      <c r="F8" s="212" t="s">
        <v>1596</v>
      </c>
      <c r="G8" s="212" t="s">
        <v>1596</v>
      </c>
      <c r="H8" s="212" t="s">
        <v>1596</v>
      </c>
      <c r="I8" s="250" t="s">
        <v>1596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1595</v>
      </c>
      <c r="F9" s="212" t="s">
        <v>1596</v>
      </c>
      <c r="G9" s="212" t="s">
        <v>1597</v>
      </c>
      <c r="H9" s="242" t="s">
        <v>1596</v>
      </c>
      <c r="I9" s="242" t="s">
        <v>1596</v>
      </c>
      <c r="J9" s="212" t="s">
        <v>1565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1595</v>
      </c>
      <c r="F10" s="212" t="s">
        <v>1595</v>
      </c>
      <c r="G10" s="212" t="s">
        <v>1598</v>
      </c>
      <c r="H10" s="196" t="s">
        <v>1596</v>
      </c>
      <c r="I10" s="196" t="s">
        <v>1599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1595</v>
      </c>
      <c r="F11" s="212" t="s">
        <v>1595</v>
      </c>
      <c r="G11" s="249" t="s">
        <v>1600</v>
      </c>
      <c r="H11" s="249" t="s">
        <v>998</v>
      </c>
      <c r="I11" s="196" t="s">
        <v>1601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1596</v>
      </c>
      <c r="F12" s="212" t="s">
        <v>1596</v>
      </c>
      <c r="G12" s="249" t="s">
        <v>1602</v>
      </c>
      <c r="H12" s="249" t="s">
        <v>1603</v>
      </c>
      <c r="I12" s="196" t="s">
        <v>1601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1596</v>
      </c>
      <c r="F13" s="196" t="s">
        <v>808</v>
      </c>
      <c r="G13" s="249" t="s">
        <v>1604</v>
      </c>
      <c r="H13" s="249" t="s">
        <v>1605</v>
      </c>
      <c r="I13" s="196" t="s">
        <v>1606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1607</v>
      </c>
      <c r="F14" s="196" t="s">
        <v>1608</v>
      </c>
      <c r="G14" s="249" t="s">
        <v>56</v>
      </c>
      <c r="H14" s="249" t="s">
        <v>1605</v>
      </c>
      <c r="I14" s="250" t="s">
        <v>1609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1610</v>
      </c>
      <c r="F15" s="196" t="s">
        <v>1611</v>
      </c>
      <c r="G15" s="249" t="s">
        <v>1612</v>
      </c>
      <c r="H15" s="249" t="s">
        <v>1605</v>
      </c>
      <c r="I15" s="250" t="s">
        <v>1613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1610</v>
      </c>
      <c r="F16" s="196" t="s">
        <v>1611</v>
      </c>
      <c r="G16" s="249" t="s">
        <v>1614</v>
      </c>
      <c r="H16" s="212" t="s">
        <v>1615</v>
      </c>
      <c r="I16" s="250" t="s">
        <v>1613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1610</v>
      </c>
      <c r="F17" s="196" t="s">
        <v>1616</v>
      </c>
      <c r="G17" s="249" t="s">
        <v>1617</v>
      </c>
      <c r="H17" s="214" t="s">
        <v>1618</v>
      </c>
      <c r="I17" s="250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1620</v>
      </c>
      <c r="F18" s="248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1500</v>
      </c>
    </row>
    <row r="26" spans="2:20">
      <c r="B26" s="56"/>
      <c r="D26" s="246" t="s">
        <v>1501</v>
      </c>
    </row>
    <row r="27" spans="2:20">
      <c r="B27" s="180"/>
      <c r="D27" t="s">
        <v>419</v>
      </c>
    </row>
    <row r="29" spans="2:20">
      <c r="B29" s="127" t="s">
        <v>136</v>
      </c>
      <c r="D29" s="247" t="s">
        <v>1502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 t="s">
        <v>1629</v>
      </c>
      <c r="K5" s="223" t="s">
        <v>1630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32" t="s">
        <v>1201</v>
      </c>
      <c r="K6" s="233" t="s">
        <v>1202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1631</v>
      </c>
      <c r="H8" s="212" t="s">
        <v>1631</v>
      </c>
      <c r="I8" s="212" t="s">
        <v>1631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1204</v>
      </c>
      <c r="F9" s="212" t="s">
        <v>1632</v>
      </c>
      <c r="G9" s="212" t="s">
        <v>1633</v>
      </c>
      <c r="H9" s="212" t="s">
        <v>1631</v>
      </c>
      <c r="I9" s="212" t="s">
        <v>1631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1204</v>
      </c>
      <c r="F10" s="212" t="s">
        <v>1632</v>
      </c>
      <c r="G10" s="212" t="s">
        <v>1633</v>
      </c>
      <c r="H10" s="212" t="s">
        <v>1631</v>
      </c>
      <c r="I10" s="212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1634</v>
      </c>
      <c r="F11" s="212" t="s">
        <v>1632</v>
      </c>
      <c r="G11" s="212" t="s">
        <v>1635</v>
      </c>
      <c r="H11" s="214" t="s">
        <v>1636</v>
      </c>
      <c r="I11" s="212" t="s">
        <v>1637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1131</v>
      </c>
      <c r="F12" s="212" t="s">
        <v>1631</v>
      </c>
      <c r="G12" s="212" t="s">
        <v>1638</v>
      </c>
      <c r="H12" s="214" t="s">
        <v>1639</v>
      </c>
      <c r="I12" s="212" t="s">
        <v>1637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1131</v>
      </c>
      <c r="F13" s="212" t="s">
        <v>1640</v>
      </c>
      <c r="G13" s="212" t="s">
        <v>1641</v>
      </c>
      <c r="H13" s="214" t="s">
        <v>1639</v>
      </c>
      <c r="I13" s="212" t="s">
        <v>1642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1643</v>
      </c>
      <c r="F14" s="212" t="s">
        <v>1644</v>
      </c>
      <c r="G14" s="212" t="s">
        <v>1645</v>
      </c>
      <c r="H14" s="214" t="s">
        <v>1639</v>
      </c>
      <c r="I14" s="212" t="s">
        <v>1646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1647</v>
      </c>
      <c r="F15" s="212" t="s">
        <v>1648</v>
      </c>
      <c r="G15" s="212" t="s">
        <v>1649</v>
      </c>
      <c r="H15" s="214" t="s">
        <v>1650</v>
      </c>
      <c r="I15" s="212" t="s">
        <v>1646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1647</v>
      </c>
      <c r="F16" s="212" t="s">
        <v>1648</v>
      </c>
      <c r="G16" s="212" t="s">
        <v>1651</v>
      </c>
      <c r="H16" s="214" t="s">
        <v>1652</v>
      </c>
      <c r="I16" s="212" t="s">
        <v>1653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1654</v>
      </c>
      <c r="F17" s="212" t="s">
        <v>1655</v>
      </c>
      <c r="G17" s="212" t="s">
        <v>1656</v>
      </c>
      <c r="H17" s="214" t="s">
        <v>1657</v>
      </c>
      <c r="I17" s="196" t="s">
        <v>1658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1659</v>
      </c>
      <c r="F18" s="212" t="s">
        <v>1660</v>
      </c>
      <c r="G18" s="212" t="s">
        <v>1656</v>
      </c>
      <c r="H18" s="214" t="s">
        <v>1657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2" t="s">
        <v>1662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1500</v>
      </c>
    </row>
    <row r="26" spans="2:20">
      <c r="B26" s="56"/>
      <c r="D26" s="246" t="s">
        <v>1501</v>
      </c>
    </row>
    <row r="27" spans="2:20">
      <c r="B27" s="180"/>
      <c r="D27" t="s">
        <v>419</v>
      </c>
    </row>
    <row r="29" spans="2:20">
      <c r="B29" s="127" t="s">
        <v>136</v>
      </c>
      <c r="D29" s="247" t="s">
        <v>1502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1663</v>
      </c>
      <c r="F35">
        <v>44</v>
      </c>
      <c r="M35" s="61"/>
      <c r="N35" s="62"/>
      <c r="O35" s="61"/>
    </row>
    <row r="36" spans="5:15" hidden="1">
      <c r="E36" s="254" t="s">
        <v>1664</v>
      </c>
      <c r="F36">
        <f>16+24</f>
        <v>40</v>
      </c>
      <c r="M36" s="61"/>
      <c r="N36" s="62"/>
      <c r="O36" s="61"/>
    </row>
    <row r="37" spans="5:15" hidden="1">
      <c r="E37" s="254" t="s">
        <v>1665</v>
      </c>
      <c r="F37">
        <f>5+4+4+5.5+5.5+3+5+6+3</f>
        <v>41</v>
      </c>
      <c r="M37" s="61"/>
      <c r="N37" s="62"/>
      <c r="O37" s="61"/>
    </row>
    <row r="38" spans="5:15" hidden="1">
      <c r="E38" s="254" t="s">
        <v>1666</v>
      </c>
      <c r="F38">
        <f>3+2+2+1+1+3+3</f>
        <v>15</v>
      </c>
      <c r="M38" s="61"/>
      <c r="N38" s="62"/>
      <c r="O38" s="61"/>
    </row>
    <row r="39" spans="5:15" hidden="1">
      <c r="E39" s="254" t="s">
        <v>1667</v>
      </c>
      <c r="F39">
        <f>26+16</f>
        <v>42</v>
      </c>
    </row>
    <row r="40" spans="5:15" hidden="1">
      <c r="E40" s="254" t="s">
        <v>1668</v>
      </c>
      <c r="F40">
        <f>38+24</f>
        <v>62</v>
      </c>
    </row>
    <row r="41" spans="5:15" hidden="1">
      <c r="E41" s="254" t="s">
        <v>1669</v>
      </c>
      <c r="F41">
        <v>15</v>
      </c>
    </row>
    <row r="42" spans="5:15" hidden="1">
      <c r="E42" s="254" t="s">
        <v>1670</v>
      </c>
      <c r="F42">
        <v>14</v>
      </c>
    </row>
    <row r="43" spans="5:15" hidden="1">
      <c r="E43" s="254" t="s">
        <v>1671</v>
      </c>
      <c r="F43">
        <v>11</v>
      </c>
    </row>
    <row r="44" spans="5:15" hidden="1">
      <c r="E44" s="180" t="s">
        <v>1672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1196</v>
      </c>
      <c r="F6" s="229" t="s">
        <v>1197</v>
      </c>
      <c r="G6" s="230" t="s">
        <v>1198</v>
      </c>
      <c r="H6" s="230" t="s">
        <v>1199</v>
      </c>
      <c r="I6" s="231" t="s">
        <v>1200</v>
      </c>
      <c r="J6" s="232" t="s">
        <v>1201</v>
      </c>
      <c r="K6" s="233" t="s">
        <v>1202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1674</v>
      </c>
      <c r="F8" s="212" t="s">
        <v>1675</v>
      </c>
      <c r="G8" s="212" t="s">
        <v>1542</v>
      </c>
      <c r="H8" s="212" t="s">
        <v>600</v>
      </c>
      <c r="I8" s="196" t="s">
        <v>1676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1677</v>
      </c>
      <c r="F9" s="212" t="s">
        <v>1675</v>
      </c>
      <c r="G9" s="212" t="s">
        <v>1542</v>
      </c>
      <c r="H9" s="212" t="s">
        <v>600</v>
      </c>
      <c r="I9" s="196" t="s">
        <v>1676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1677</v>
      </c>
      <c r="F10" s="212" t="s">
        <v>1675</v>
      </c>
      <c r="G10" s="212" t="s">
        <v>1678</v>
      </c>
      <c r="H10" s="212" t="s">
        <v>600</v>
      </c>
      <c r="I10" s="196" t="s">
        <v>1676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1677</v>
      </c>
      <c r="F11" s="212" t="s">
        <v>1679</v>
      </c>
      <c r="G11" s="212" t="s">
        <v>1678</v>
      </c>
      <c r="H11" s="214" t="s">
        <v>1539</v>
      </c>
      <c r="I11" s="196" t="s">
        <v>229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1680</v>
      </c>
      <c r="F12" s="212" t="s">
        <v>1681</v>
      </c>
      <c r="G12" s="212" t="s">
        <v>1539</v>
      </c>
      <c r="H12" s="214" t="s">
        <v>1682</v>
      </c>
      <c r="I12" s="196" t="s">
        <v>229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1683</v>
      </c>
      <c r="G13" s="212" t="s">
        <v>1684</v>
      </c>
      <c r="H13" s="214" t="s">
        <v>1539</v>
      </c>
      <c r="I13" s="196" t="s">
        <v>229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1685</v>
      </c>
      <c r="F14" s="212" t="s">
        <v>1686</v>
      </c>
      <c r="G14" s="212" t="s">
        <v>1687</v>
      </c>
      <c r="H14" s="214" t="s">
        <v>1275</v>
      </c>
      <c r="I14" s="196" t="s">
        <v>229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1688</v>
      </c>
      <c r="F15" s="212" t="s">
        <v>1689</v>
      </c>
      <c r="G15" s="212" t="s">
        <v>1690</v>
      </c>
      <c r="H15" s="214" t="s">
        <v>1413</v>
      </c>
      <c r="I15" s="196" t="s">
        <v>229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1691</v>
      </c>
      <c r="F16" s="212" t="s">
        <v>1692</v>
      </c>
      <c r="G16" s="212" t="s">
        <v>1693</v>
      </c>
      <c r="H16" s="214" t="s">
        <v>1572</v>
      </c>
      <c r="I16" s="196" t="s">
        <v>229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1694</v>
      </c>
      <c r="F17" s="212" t="s">
        <v>1695</v>
      </c>
      <c r="G17" s="212" t="s">
        <v>1696</v>
      </c>
      <c r="H17" s="214" t="s">
        <v>1697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709</v>
      </c>
      <c r="F18" s="212" t="s">
        <v>1698</v>
      </c>
      <c r="G18" s="212" t="s">
        <v>1699</v>
      </c>
      <c r="H18" s="214" t="s">
        <v>1697</v>
      </c>
      <c r="I18" s="196" t="s">
        <v>1700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1500</v>
      </c>
    </row>
    <row r="26" spans="2:20">
      <c r="B26" s="56"/>
      <c r="D26" s="246" t="s">
        <v>1501</v>
      </c>
    </row>
    <row r="27" spans="2:20">
      <c r="B27" s="180"/>
      <c r="D27" t="s">
        <v>419</v>
      </c>
    </row>
    <row r="29" spans="2:20">
      <c r="B29" s="127" t="s">
        <v>136</v>
      </c>
      <c r="D29" s="247" t="s">
        <v>1502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1196</v>
      </c>
      <c r="F6" s="47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1705</v>
      </c>
      <c r="G8" s="212" t="s">
        <v>600</v>
      </c>
      <c r="H8" s="212" t="s">
        <v>600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1705</v>
      </c>
      <c r="G9" s="191" t="s">
        <v>600</v>
      </c>
      <c r="H9" s="212" t="s">
        <v>600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1706</v>
      </c>
      <c r="G10" s="191" t="s">
        <v>600</v>
      </c>
      <c r="H10" s="212" t="s">
        <v>1707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1706</v>
      </c>
      <c r="G11" s="191" t="s">
        <v>1708</v>
      </c>
      <c r="H11" s="88" t="s">
        <v>1539</v>
      </c>
      <c r="I11" s="32" t="s">
        <v>1709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1710</v>
      </c>
      <c r="G12" s="191" t="s">
        <v>1708</v>
      </c>
      <c r="H12" s="88" t="s">
        <v>1539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1710</v>
      </c>
      <c r="G13" s="212" t="s">
        <v>1712</v>
      </c>
      <c r="H13" s="88" t="s">
        <v>1539</v>
      </c>
      <c r="I13" s="32" t="s">
        <v>1711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1713</v>
      </c>
      <c r="F14" s="191" t="s">
        <v>1714</v>
      </c>
      <c r="G14" s="212" t="s">
        <v>1712</v>
      </c>
      <c r="H14" s="88" t="s">
        <v>1715</v>
      </c>
      <c r="I14" s="32" t="s">
        <v>1259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1688</v>
      </c>
      <c r="F15" s="191" t="s">
        <v>1349</v>
      </c>
      <c r="G15" s="212" t="s">
        <v>1712</v>
      </c>
      <c r="H15" s="88" t="s">
        <v>1334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1539</v>
      </c>
      <c r="G16" s="212" t="s">
        <v>1716</v>
      </c>
      <c r="H16" s="88" t="s">
        <v>1334</v>
      </c>
      <c r="I16" s="32" t="s">
        <v>332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1717</v>
      </c>
      <c r="F17" s="191" t="s">
        <v>1513</v>
      </c>
      <c r="G17" s="212" t="s">
        <v>1716</v>
      </c>
      <c r="H17" s="88" t="s">
        <v>58</v>
      </c>
      <c r="I17" s="32" t="s">
        <v>332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1717</v>
      </c>
      <c r="F18" s="191" t="s">
        <v>1513</v>
      </c>
      <c r="G18" s="212" t="s">
        <v>1716</v>
      </c>
      <c r="H18" s="88" t="s">
        <v>58</v>
      </c>
      <c r="I18" s="32" t="s">
        <v>1718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1500</v>
      </c>
    </row>
    <row r="26" spans="2:20">
      <c r="B26" s="56"/>
      <c r="D26" s="58" t="s">
        <v>1501</v>
      </c>
    </row>
    <row r="27" spans="2:20">
      <c r="B27" s="180"/>
      <c r="D27" t="s">
        <v>419</v>
      </c>
    </row>
    <row r="29" spans="2:20">
      <c r="B29" s="127" t="s">
        <v>136</v>
      </c>
      <c r="D29" s="167" t="s">
        <v>1502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1720</v>
      </c>
      <c r="F5" s="7" t="s">
        <v>1721</v>
      </c>
      <c r="G5" s="7" t="s">
        <v>1722</v>
      </c>
      <c r="H5" s="7" t="s">
        <v>1723</v>
      </c>
      <c r="I5" s="7" t="s">
        <v>1724</v>
      </c>
      <c r="J5" s="7" t="s">
        <v>1725</v>
      </c>
      <c r="K5" s="7" t="s">
        <v>1726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1232</v>
      </c>
      <c r="F8" s="213" t="s">
        <v>61</v>
      </c>
      <c r="G8" s="191" t="s">
        <v>1727</v>
      </c>
      <c r="H8" s="88" t="s">
        <v>1728</v>
      </c>
      <c r="I8" s="32" t="s">
        <v>1729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1232</v>
      </c>
      <c r="F9" s="191" t="s">
        <v>1232</v>
      </c>
      <c r="G9" s="191" t="s">
        <v>1232</v>
      </c>
      <c r="H9" s="214" t="s">
        <v>1728</v>
      </c>
      <c r="I9" s="32" t="s">
        <v>1232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1232</v>
      </c>
      <c r="F10" s="191" t="s">
        <v>1232</v>
      </c>
      <c r="G10" s="191" t="s">
        <v>1730</v>
      </c>
      <c r="H10" s="88" t="s">
        <v>1728</v>
      </c>
      <c r="I10" s="32" t="s">
        <v>1731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1732</v>
      </c>
      <c r="F11" s="191" t="s">
        <v>1232</v>
      </c>
      <c r="G11" s="191" t="s">
        <v>1733</v>
      </c>
      <c r="H11" s="88" t="s">
        <v>1728</v>
      </c>
      <c r="I11" s="32" t="s">
        <v>1734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1732</v>
      </c>
      <c r="F12" s="191" t="s">
        <v>1735</v>
      </c>
      <c r="G12" s="191" t="s">
        <v>1732</v>
      </c>
      <c r="H12" s="88" t="s">
        <v>59</v>
      </c>
      <c r="I12" s="32" t="s">
        <v>1731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1735</v>
      </c>
      <c r="G13" s="212" t="s">
        <v>1732</v>
      </c>
      <c r="H13" s="88" t="s">
        <v>59</v>
      </c>
      <c r="I13" s="32" t="s">
        <v>1730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1732</v>
      </c>
      <c r="G14" s="212" t="s">
        <v>1737</v>
      </c>
      <c r="H14" s="88" t="s">
        <v>59</v>
      </c>
      <c r="I14" s="32" t="s">
        <v>1738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1739</v>
      </c>
      <c r="F15" s="191" t="s">
        <v>1232</v>
      </c>
      <c r="G15" s="192" t="s">
        <v>1740</v>
      </c>
      <c r="H15" s="88" t="s">
        <v>59</v>
      </c>
      <c r="I15" s="32" t="s">
        <v>1730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1739</v>
      </c>
      <c r="F16" s="191" t="s">
        <v>1732</v>
      </c>
      <c r="G16" s="215" t="s">
        <v>1740</v>
      </c>
      <c r="H16" s="88" t="s">
        <v>1741</v>
      </c>
      <c r="I16" s="32" t="s">
        <v>1742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1744</v>
      </c>
      <c r="G17" s="192" t="s">
        <v>1745</v>
      </c>
      <c r="H17" s="88" t="s">
        <v>1746</v>
      </c>
      <c r="I17" s="32" t="s">
        <v>332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1572</v>
      </c>
      <c r="F18" s="191" t="s">
        <v>1744</v>
      </c>
      <c r="G18" s="215" t="s">
        <v>1747</v>
      </c>
      <c r="H18" s="88" t="s">
        <v>1746</v>
      </c>
      <c r="I18" s="32" t="s">
        <v>332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1500</v>
      </c>
    </row>
    <row r="26" spans="2:20">
      <c r="B26" s="56"/>
      <c r="D26" s="58" t="s">
        <v>1501</v>
      </c>
    </row>
    <row r="27" spans="2:20">
      <c r="B27" s="180"/>
      <c r="D27" t="s">
        <v>419</v>
      </c>
    </row>
    <row r="29" spans="2:20">
      <c r="B29" s="127" t="s">
        <v>136</v>
      </c>
      <c r="D29" s="167" t="s">
        <v>1748</v>
      </c>
    </row>
    <row r="30" spans="2:20">
      <c r="D30" t="s">
        <v>1749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1750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227</v>
      </c>
      <c r="F7" s="123" t="s">
        <v>227</v>
      </c>
      <c r="G7" s="123" t="s">
        <v>227</v>
      </c>
      <c r="H7" s="123" t="s">
        <v>227</v>
      </c>
      <c r="I7" s="123" t="s">
        <v>227</v>
      </c>
      <c r="J7" s="123" t="s">
        <v>227</v>
      </c>
      <c r="K7" s="123" t="s">
        <v>227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1751</v>
      </c>
      <c r="G8" s="191" t="s">
        <v>1751</v>
      </c>
      <c r="H8" s="88" t="s">
        <v>1751</v>
      </c>
      <c r="I8" s="32" t="s">
        <v>1751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1751</v>
      </c>
      <c r="G9" s="191" t="s">
        <v>1751</v>
      </c>
      <c r="H9" s="88" t="s">
        <v>1751</v>
      </c>
      <c r="I9" s="32" t="s">
        <v>1751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1751</v>
      </c>
      <c r="G10" s="191" t="s">
        <v>1751</v>
      </c>
      <c r="H10" s="88" t="s">
        <v>1751</v>
      </c>
      <c r="I10" s="32" t="s">
        <v>1751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1752</v>
      </c>
      <c r="G11" s="191" t="s">
        <v>1751</v>
      </c>
      <c r="H11" s="88" t="s">
        <v>1751</v>
      </c>
      <c r="I11" s="32" t="s">
        <v>1751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1752</v>
      </c>
      <c r="G12" s="191" t="s">
        <v>1751</v>
      </c>
      <c r="H12" s="88" t="s">
        <v>1751</v>
      </c>
      <c r="I12" s="32" t="s">
        <v>1753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1752</v>
      </c>
      <c r="G13" s="192" t="s">
        <v>1751</v>
      </c>
      <c r="H13" s="88" t="s">
        <v>1751</v>
      </c>
      <c r="I13" s="32" t="s">
        <v>1753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1754</v>
      </c>
      <c r="G14" s="192" t="s">
        <v>1751</v>
      </c>
      <c r="H14" s="88" t="s">
        <v>1751</v>
      </c>
      <c r="I14" s="32" t="s">
        <v>1753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1754</v>
      </c>
      <c r="G15" s="192" t="s">
        <v>1751</v>
      </c>
      <c r="H15" s="88" t="s">
        <v>1755</v>
      </c>
      <c r="I15" s="32" t="s">
        <v>1753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1752</v>
      </c>
      <c r="G16" s="192" t="s">
        <v>1751</v>
      </c>
      <c r="H16" s="88" t="s">
        <v>1755</v>
      </c>
      <c r="I16" s="32" t="s">
        <v>1756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1752</v>
      </c>
      <c r="G17" s="192" t="s">
        <v>1757</v>
      </c>
      <c r="H17" s="88" t="s">
        <v>1755</v>
      </c>
      <c r="I17" s="32" t="s">
        <v>1756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1752</v>
      </c>
      <c r="G18" s="193" t="s">
        <v>1757</v>
      </c>
      <c r="H18" s="88" t="s">
        <v>1755</v>
      </c>
      <c r="I18" s="32" t="s">
        <v>1753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</row>
    <row r="27" spans="2:22">
      <c r="B27" s="180"/>
      <c r="D27" t="s">
        <v>419</v>
      </c>
    </row>
    <row r="29" spans="2:22">
      <c r="B29" s="127" t="s">
        <v>136</v>
      </c>
      <c r="D29" s="167" t="s">
        <v>1748</v>
      </c>
    </row>
    <row r="30" spans="2:22">
      <c r="D30" t="s">
        <v>1749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1624</v>
      </c>
      <c r="F5" s="7" t="s">
        <v>1761</v>
      </c>
      <c r="G5" s="7" t="s">
        <v>1762</v>
      </c>
      <c r="H5" s="7" t="s">
        <v>1763</v>
      </c>
      <c r="I5" s="7" t="s">
        <v>1764</v>
      </c>
      <c r="J5" s="7" t="s">
        <v>1765</v>
      </c>
      <c r="K5" s="7" t="s">
        <v>1766</v>
      </c>
      <c r="L5" s="61"/>
      <c r="M5" s="172"/>
      <c r="N5" s="113"/>
      <c r="O5" s="113" t="s">
        <v>1762</v>
      </c>
      <c r="P5" s="113" t="s">
        <v>1763</v>
      </c>
      <c r="Q5" s="113" t="s">
        <v>1764</v>
      </c>
      <c r="R5" s="172"/>
      <c r="S5" s="172"/>
      <c r="T5" s="172"/>
    </row>
    <row r="6" spans="2:20" ht="15" customHeight="1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172"/>
      <c r="N6" s="113"/>
      <c r="O6" s="113" t="s">
        <v>1198</v>
      </c>
      <c r="P6" s="113" t="s">
        <v>1199</v>
      </c>
      <c r="Q6" s="113" t="s">
        <v>1200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1368</v>
      </c>
      <c r="H11" s="88" t="s">
        <v>59</v>
      </c>
      <c r="I11" s="32" t="s">
        <v>1334</v>
      </c>
      <c r="J11" s="191"/>
      <c r="K11" s="192"/>
      <c r="L11" s="61"/>
      <c r="M11" s="87"/>
      <c r="N11" s="200" t="s">
        <v>1768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709</v>
      </c>
      <c r="F12" s="191" t="s">
        <v>59</v>
      </c>
      <c r="G12" s="191" t="s">
        <v>1769</v>
      </c>
      <c r="H12" s="88" t="s">
        <v>59</v>
      </c>
      <c r="I12" s="32" t="s">
        <v>1334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1770</v>
      </c>
      <c r="F13" s="191" t="s">
        <v>1771</v>
      </c>
      <c r="G13" s="192" t="s">
        <v>1769</v>
      </c>
      <c r="H13" s="88" t="s">
        <v>1772</v>
      </c>
      <c r="I13" s="32" t="s">
        <v>1773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1774</v>
      </c>
      <c r="F14" s="191" t="s">
        <v>1775</v>
      </c>
      <c r="G14" s="192" t="s">
        <v>1776</v>
      </c>
      <c r="H14" s="88" t="s">
        <v>1535</v>
      </c>
      <c r="I14" s="32" t="s">
        <v>1777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1774</v>
      </c>
      <c r="F15" s="191" t="s">
        <v>1778</v>
      </c>
      <c r="G15" s="192" t="s">
        <v>59</v>
      </c>
      <c r="H15" s="88" t="s">
        <v>1535</v>
      </c>
      <c r="I15" s="32" t="s">
        <v>1777</v>
      </c>
      <c r="J15" s="191"/>
      <c r="K15" s="192"/>
      <c r="L15" s="61"/>
      <c r="M15" s="87"/>
      <c r="N15" s="200" t="s">
        <v>1779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1770</v>
      </c>
      <c r="F16" s="191" t="s">
        <v>1775</v>
      </c>
      <c r="G16" s="192" t="s">
        <v>59</v>
      </c>
      <c r="H16" s="88" t="s">
        <v>1498</v>
      </c>
      <c r="I16" s="32" t="s">
        <v>1777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1770</v>
      </c>
      <c r="F17" s="191" t="s">
        <v>1780</v>
      </c>
      <c r="G17" s="192" t="s">
        <v>1717</v>
      </c>
      <c r="H17" s="88" t="s">
        <v>1498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1770</v>
      </c>
      <c r="F18" s="191" t="s">
        <v>1780</v>
      </c>
      <c r="G18" s="192" t="s">
        <v>1717</v>
      </c>
      <c r="H18" s="88" t="s">
        <v>1498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1500</v>
      </c>
    </row>
    <row r="26" spans="2:20">
      <c r="B26" s="56"/>
      <c r="D26" s="58" t="s">
        <v>1501</v>
      </c>
    </row>
    <row r="27" spans="2:20">
      <c r="B27" s="180"/>
      <c r="D27" t="s">
        <v>419</v>
      </c>
    </row>
    <row r="29" spans="2:20">
      <c r="B29" s="127" t="s">
        <v>136</v>
      </c>
      <c r="D29" s="167" t="s">
        <v>1748</v>
      </c>
    </row>
    <row r="30" spans="2:20">
      <c r="D30" t="s">
        <v>1749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1783</v>
      </c>
      <c r="F5" s="7" t="s">
        <v>1784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1785</v>
      </c>
      <c r="I8" s="28" t="s">
        <v>1785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1785</v>
      </c>
      <c r="I9" s="28" t="s">
        <v>1785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1785</v>
      </c>
      <c r="I10" s="28" t="s">
        <v>1785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1786</v>
      </c>
      <c r="I11" s="28" t="s">
        <v>1785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1787</v>
      </c>
      <c r="I12" s="28" t="s">
        <v>1785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1787</v>
      </c>
      <c r="I13" s="28" t="s">
        <v>1785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1487</v>
      </c>
      <c r="F14" s="28" t="s">
        <v>1788</v>
      </c>
      <c r="G14" s="187"/>
      <c r="H14" s="88" t="s">
        <v>1789</v>
      </c>
      <c r="I14" s="28" t="s">
        <v>1786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1487</v>
      </c>
      <c r="F15" s="28" t="s">
        <v>1788</v>
      </c>
      <c r="G15" s="187"/>
      <c r="H15" s="88" t="s">
        <v>1787</v>
      </c>
      <c r="I15" s="28" t="s">
        <v>1786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1487</v>
      </c>
      <c r="F16" s="28" t="s">
        <v>1790</v>
      </c>
      <c r="G16" s="187"/>
      <c r="H16" s="88" t="s">
        <v>1791</v>
      </c>
      <c r="I16" s="28" t="s">
        <v>1786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1487</v>
      </c>
      <c r="F17" s="28" t="s">
        <v>1790</v>
      </c>
      <c r="G17" s="187"/>
      <c r="H17" s="88" t="s">
        <v>1791</v>
      </c>
      <c r="I17" s="28" t="s">
        <v>1786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1487</v>
      </c>
      <c r="F18" s="28" t="s">
        <v>1790</v>
      </c>
      <c r="G18" s="187"/>
      <c r="H18" s="88" t="s">
        <v>1791</v>
      </c>
      <c r="I18" s="28" t="s">
        <v>1786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</row>
    <row r="27" spans="2:22">
      <c r="B27" s="180"/>
      <c r="D27" t="s">
        <v>419</v>
      </c>
    </row>
    <row r="29" spans="2:22">
      <c r="B29" s="127" t="s">
        <v>136</v>
      </c>
      <c r="D29" s="167" t="s">
        <v>1748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1793</v>
      </c>
      <c r="F5" s="7" t="s">
        <v>1794</v>
      </c>
      <c r="G5" s="7" t="s">
        <v>1795</v>
      </c>
      <c r="H5" s="7" t="s">
        <v>1796</v>
      </c>
      <c r="I5" s="7" t="s">
        <v>1797</v>
      </c>
      <c r="J5" s="7" t="s">
        <v>1798</v>
      </c>
      <c r="K5" s="7" t="s">
        <v>1799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</row>
    <row r="27" spans="2:22">
      <c r="B27" s="180"/>
      <c r="D27" t="s">
        <v>419</v>
      </c>
    </row>
    <row r="29" spans="2:22">
      <c r="B29" s="127" t="s">
        <v>136</v>
      </c>
      <c r="D29" s="167" t="s">
        <v>1748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1800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1801</v>
      </c>
      <c r="F5" s="7" t="s">
        <v>1802</v>
      </c>
      <c r="G5" s="7" t="s">
        <v>1803</v>
      </c>
      <c r="H5" s="7" t="s">
        <v>1804</v>
      </c>
      <c r="I5" s="7" t="s">
        <v>1805</v>
      </c>
      <c r="J5" s="7" t="s">
        <v>1806</v>
      </c>
      <c r="K5" s="7" t="s">
        <v>1807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1808</v>
      </c>
      <c r="F8" s="32" t="s">
        <v>56</v>
      </c>
      <c r="G8" s="32" t="s">
        <v>56</v>
      </c>
      <c r="H8" s="32" t="s">
        <v>56</v>
      </c>
      <c r="I8" s="178" t="s">
        <v>1809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1808</v>
      </c>
      <c r="F9" s="50" t="s">
        <v>56</v>
      </c>
      <c r="G9" s="50" t="s">
        <v>56</v>
      </c>
      <c r="H9" s="50" t="s">
        <v>56</v>
      </c>
      <c r="I9" s="178" t="s">
        <v>1809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1808</v>
      </c>
      <c r="F10" s="50" t="s">
        <v>56</v>
      </c>
      <c r="G10" s="50" t="s">
        <v>56</v>
      </c>
      <c r="H10" s="50" t="s">
        <v>56</v>
      </c>
      <c r="I10" s="178" t="s">
        <v>1809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1810</v>
      </c>
      <c r="F11" s="50" t="s">
        <v>56</v>
      </c>
      <c r="G11" s="50" t="s">
        <v>56</v>
      </c>
      <c r="H11" s="50" t="s">
        <v>56</v>
      </c>
      <c r="I11" s="178" t="s">
        <v>1809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1810</v>
      </c>
      <c r="F12" s="50" t="s">
        <v>1811</v>
      </c>
      <c r="G12" s="50" t="s">
        <v>56</v>
      </c>
      <c r="H12" s="50" t="s">
        <v>56</v>
      </c>
      <c r="I12" s="178" t="s">
        <v>1809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1808</v>
      </c>
      <c r="F13" s="50" t="s">
        <v>1811</v>
      </c>
      <c r="G13" s="50" t="s">
        <v>53</v>
      </c>
      <c r="H13" s="50" t="s">
        <v>743</v>
      </c>
      <c r="I13" s="179" t="s">
        <v>1812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50" t="s">
        <v>1813</v>
      </c>
      <c r="G14" s="50" t="s">
        <v>53</v>
      </c>
      <c r="H14" s="50" t="s">
        <v>743</v>
      </c>
      <c r="I14" s="179" t="s">
        <v>1812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50" t="s">
        <v>1813</v>
      </c>
      <c r="G15" s="50" t="s">
        <v>53</v>
      </c>
      <c r="H15" s="50" t="s">
        <v>743</v>
      </c>
      <c r="I15" s="179" t="s">
        <v>743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50" t="s">
        <v>1813</v>
      </c>
      <c r="G16" s="50" t="s">
        <v>53</v>
      </c>
      <c r="H16" s="50" t="s">
        <v>743</v>
      </c>
      <c r="I16" s="179" t="s">
        <v>743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50" t="s">
        <v>1813</v>
      </c>
      <c r="G17" s="50" t="s">
        <v>53</v>
      </c>
      <c r="H17" s="50" t="s">
        <v>743</v>
      </c>
      <c r="I17" s="179" t="s">
        <v>743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1810</v>
      </c>
      <c r="F18" s="174" t="s">
        <v>1813</v>
      </c>
      <c r="G18" s="174" t="s">
        <v>53</v>
      </c>
      <c r="H18" s="50" t="s">
        <v>743</v>
      </c>
      <c r="I18" s="179" t="s">
        <v>743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1500</v>
      </c>
    </row>
    <row r="24" spans="2:22">
      <c r="B24" s="56"/>
      <c r="D24" s="58" t="s">
        <v>1501</v>
      </c>
    </row>
    <row r="27" spans="2:22">
      <c r="B27" s="127" t="s">
        <v>136</v>
      </c>
      <c r="D27" s="167" t="s">
        <v>1814</v>
      </c>
    </row>
    <row r="29" spans="2:22">
      <c r="D29" s="150" t="s">
        <v>1815</v>
      </c>
      <c r="E29" s="176" t="s">
        <v>53</v>
      </c>
      <c r="F29" s="175" t="s">
        <v>1816</v>
      </c>
      <c r="G29" s="175" t="s">
        <v>1817</v>
      </c>
      <c r="H29" s="175" t="s">
        <v>1818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1820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1820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1821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128" t="s">
        <v>1201</v>
      </c>
      <c r="V6" s="129" t="s">
        <v>1202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1819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1822</v>
      </c>
      <c r="F8" s="28" t="s">
        <v>1822</v>
      </c>
      <c r="G8" s="38" t="s">
        <v>1822</v>
      </c>
      <c r="H8" s="88" t="s">
        <v>1823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1822</v>
      </c>
      <c r="F9" s="30" t="s">
        <v>1822</v>
      </c>
      <c r="G9" s="59" t="s">
        <v>1822</v>
      </c>
      <c r="H9" s="87" t="s">
        <v>1823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1822</v>
      </c>
      <c r="F10" s="30" t="s">
        <v>1822</v>
      </c>
      <c r="G10" s="59" t="s">
        <v>1824</v>
      </c>
      <c r="H10" s="87" t="s">
        <v>1823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1822</v>
      </c>
      <c r="F11" s="30" t="s">
        <v>1822</v>
      </c>
      <c r="G11" s="59" t="s">
        <v>1825</v>
      </c>
      <c r="H11" s="87" t="s">
        <v>1174</v>
      </c>
      <c r="I11" s="170" t="s">
        <v>276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1822</v>
      </c>
      <c r="F12" s="30" t="s">
        <v>1822</v>
      </c>
      <c r="G12" s="59" t="s">
        <v>943</v>
      </c>
      <c r="H12" s="87" t="s">
        <v>1823</v>
      </c>
      <c r="I12" s="170" t="s">
        <v>276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1822</v>
      </c>
      <c r="F13" s="30" t="s">
        <v>1822</v>
      </c>
      <c r="G13" s="40" t="s">
        <v>943</v>
      </c>
      <c r="H13" s="20" t="s">
        <v>54</v>
      </c>
      <c r="I13" s="170" t="s">
        <v>1826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1827</v>
      </c>
      <c r="F14" s="30" t="s">
        <v>1822</v>
      </c>
      <c r="G14" s="40" t="s">
        <v>943</v>
      </c>
      <c r="H14" s="20" t="s">
        <v>276</v>
      </c>
      <c r="I14" s="170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1827</v>
      </c>
      <c r="F15" s="30" t="s">
        <v>1822</v>
      </c>
      <c r="G15" s="40" t="s">
        <v>1829</v>
      </c>
      <c r="H15" s="20" t="s">
        <v>276</v>
      </c>
      <c r="I15" s="171" t="s">
        <v>1830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1827</v>
      </c>
      <c r="F16" s="30" t="s">
        <v>1822</v>
      </c>
      <c r="G16" s="40" t="s">
        <v>1823</v>
      </c>
      <c r="H16" s="20" t="s">
        <v>276</v>
      </c>
      <c r="I16" s="170" t="s">
        <v>1174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1827</v>
      </c>
      <c r="F17" s="30" t="s">
        <v>1831</v>
      </c>
      <c r="G17" s="40" t="s">
        <v>1174</v>
      </c>
      <c r="H17" s="20" t="s">
        <v>1473</v>
      </c>
      <c r="I17" s="170" t="s">
        <v>1174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1827</v>
      </c>
      <c r="F18" s="31" t="s">
        <v>1831</v>
      </c>
      <c r="G18" s="40" t="s">
        <v>1832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  <c r="P26" s="90"/>
      <c r="Q26" t="s">
        <v>1833</v>
      </c>
    </row>
    <row r="27" spans="2:22">
      <c r="Q27" t="s">
        <v>1834</v>
      </c>
    </row>
    <row r="29" spans="2:22">
      <c r="B29" s="127" t="s">
        <v>136</v>
      </c>
      <c r="D29" s="167" t="s">
        <v>1835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1836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128" t="s">
        <v>1201</v>
      </c>
      <c r="V6" s="129" t="s">
        <v>1202</v>
      </c>
    </row>
    <row r="7" spans="2:22">
      <c r="B7" s="124" t="s">
        <v>85</v>
      </c>
      <c r="C7" s="125"/>
      <c r="D7" s="126"/>
      <c r="E7" s="123" t="s">
        <v>1837</v>
      </c>
      <c r="F7" s="123" t="s">
        <v>1837</v>
      </c>
      <c r="G7" s="123" t="s">
        <v>1837</v>
      </c>
      <c r="H7" s="123" t="s">
        <v>1837</v>
      </c>
      <c r="I7" s="123" t="s">
        <v>1837</v>
      </c>
      <c r="J7" s="123" t="s">
        <v>1837</v>
      </c>
      <c r="K7" s="123" t="s">
        <v>1837</v>
      </c>
      <c r="L7" s="70"/>
      <c r="M7" s="830" t="s">
        <v>1819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  <c r="P26" s="90"/>
      <c r="Q26" t="s">
        <v>1833</v>
      </c>
    </row>
    <row r="27" spans="2:22">
      <c r="Q27" t="s">
        <v>1834</v>
      </c>
    </row>
    <row r="29" spans="2:22">
      <c r="B29" s="127" t="s">
        <v>136</v>
      </c>
      <c r="D29" s="118" t="s">
        <v>1839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128" t="s">
        <v>1201</v>
      </c>
      <c r="V6" s="129" t="s">
        <v>1202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1819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467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467</v>
      </c>
      <c r="G17" s="48" t="s">
        <v>53</v>
      </c>
      <c r="H17" s="20" t="s">
        <v>467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467</v>
      </c>
      <c r="G18" s="48" t="s">
        <v>53</v>
      </c>
      <c r="H18" s="20" t="s">
        <v>467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  <c r="P26" s="90"/>
      <c r="Q26" t="s">
        <v>1833</v>
      </c>
    </row>
    <row r="27" spans="2:22">
      <c r="Q27" t="s">
        <v>1834</v>
      </c>
    </row>
    <row r="29" spans="2:22">
      <c r="B29" s="127" t="s">
        <v>136</v>
      </c>
      <c r="D29" s="118" t="s">
        <v>1839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1841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128" t="s">
        <v>1201</v>
      </c>
      <c r="V6" s="129" t="s">
        <v>1202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724</v>
      </c>
      <c r="I7" s="123" t="s">
        <v>55</v>
      </c>
      <c r="J7" s="119"/>
      <c r="K7" s="119"/>
      <c r="L7" s="70"/>
      <c r="M7" s="830" t="s">
        <v>1819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1131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1131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1131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1131</v>
      </c>
      <c r="F16" s="33" t="s">
        <v>55</v>
      </c>
      <c r="G16" s="48" t="s">
        <v>56</v>
      </c>
      <c r="H16" s="20" t="s">
        <v>1131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1131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1131</v>
      </c>
      <c r="F18" s="33" t="s">
        <v>56</v>
      </c>
      <c r="G18" s="48" t="s">
        <v>1131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  <c r="P26" s="90"/>
      <c r="Q26" t="s">
        <v>1833</v>
      </c>
    </row>
    <row r="27" spans="2:22">
      <c r="Q27" t="s">
        <v>1834</v>
      </c>
    </row>
    <row r="29" spans="2:22">
      <c r="B29" s="127" t="s">
        <v>136</v>
      </c>
      <c r="D29" s="118" t="s">
        <v>1839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128" t="s">
        <v>1201</v>
      </c>
      <c r="V6" s="129" t="s">
        <v>1202</v>
      </c>
    </row>
    <row r="7" spans="2:22">
      <c r="B7" s="124" t="s">
        <v>85</v>
      </c>
      <c r="C7" s="125"/>
      <c r="D7" s="126"/>
      <c r="E7" s="123" t="s">
        <v>724</v>
      </c>
      <c r="F7" s="123" t="s">
        <v>724</v>
      </c>
      <c r="G7" s="123" t="s">
        <v>724</v>
      </c>
      <c r="H7" s="123" t="s">
        <v>724</v>
      </c>
      <c r="I7" s="123" t="s">
        <v>724</v>
      </c>
      <c r="J7" s="119"/>
      <c r="K7" s="119"/>
      <c r="L7" s="70"/>
      <c r="M7" s="830" t="s">
        <v>1819</v>
      </c>
      <c r="N7" s="831"/>
      <c r="O7" s="832"/>
      <c r="P7" s="131"/>
      <c r="Q7" s="128"/>
      <c r="R7" s="128" t="s">
        <v>1843</v>
      </c>
      <c r="S7" s="128" t="s">
        <v>1843</v>
      </c>
      <c r="T7" s="130" t="s">
        <v>1844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502</v>
      </c>
      <c r="G14" s="48" t="s">
        <v>54</v>
      </c>
      <c r="H14" s="20" t="s">
        <v>54</v>
      </c>
      <c r="I14" s="30" t="s">
        <v>1827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502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502</v>
      </c>
      <c r="G16" s="48" t="s">
        <v>54</v>
      </c>
      <c r="H16" s="20" t="s">
        <v>502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502</v>
      </c>
      <c r="H17" s="20" t="s">
        <v>502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502</v>
      </c>
      <c r="H18" s="20" t="s">
        <v>502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  <c r="P26" s="90"/>
      <c r="Q26" t="s">
        <v>1833</v>
      </c>
    </row>
    <row r="27" spans="2:22">
      <c r="Q27" t="s">
        <v>1834</v>
      </c>
    </row>
    <row r="29" spans="2:22">
      <c r="B29" s="127" t="s">
        <v>136</v>
      </c>
      <c r="D29" s="118" t="s">
        <v>1839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128" t="s">
        <v>1201</v>
      </c>
      <c r="V6" s="129" t="s">
        <v>1202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1819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1131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1131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1131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1131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1131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1131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1131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1131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  <c r="P26" s="90"/>
      <c r="Q26" t="s">
        <v>1833</v>
      </c>
    </row>
    <row r="27" spans="2:22">
      <c r="Q27" t="s">
        <v>1834</v>
      </c>
    </row>
    <row r="29" spans="2:22">
      <c r="B29" s="127" t="s">
        <v>136</v>
      </c>
      <c r="D29" s="118" t="s">
        <v>1839</v>
      </c>
    </row>
    <row r="31" spans="2:22">
      <c r="D31" s="102" t="s">
        <v>1128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1847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1196</v>
      </c>
      <c r="F6" s="121" t="s">
        <v>1197</v>
      </c>
      <c r="G6" s="112" t="s">
        <v>1198</v>
      </c>
      <c r="H6" s="112" t="s">
        <v>1199</v>
      </c>
      <c r="I6" s="113" t="s">
        <v>1200</v>
      </c>
      <c r="J6" s="120" t="s">
        <v>1201</v>
      </c>
      <c r="K6" s="122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128" t="s">
        <v>1201</v>
      </c>
      <c r="V6" s="129" t="s">
        <v>1202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1819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1131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1131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1848</v>
      </c>
      <c r="F14" s="20" t="s">
        <v>1849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1848</v>
      </c>
      <c r="F15" s="33" t="s">
        <v>1849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1850</v>
      </c>
      <c r="F16" s="33" t="s">
        <v>1849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1849</v>
      </c>
      <c r="F17" s="33" t="s">
        <v>1849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1849</v>
      </c>
      <c r="F18" s="136" t="s">
        <v>1131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1500</v>
      </c>
    </row>
    <row r="26" spans="2:22">
      <c r="B26" s="56"/>
      <c r="D26" s="58" t="s">
        <v>1501</v>
      </c>
      <c r="P26" s="90"/>
      <c r="Q26" t="s">
        <v>1833</v>
      </c>
    </row>
    <row r="27" spans="2:22">
      <c r="Q27" t="s">
        <v>1834</v>
      </c>
    </row>
    <row r="29" spans="2:22">
      <c r="B29" s="127" t="s">
        <v>136</v>
      </c>
      <c r="D29" s="118" t="s">
        <v>1839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1851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1851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1196</v>
      </c>
      <c r="F6" s="47" t="s">
        <v>1197</v>
      </c>
      <c r="G6" s="112" t="s">
        <v>1198</v>
      </c>
      <c r="H6" s="112" t="s">
        <v>1199</v>
      </c>
      <c r="I6" s="23" t="s">
        <v>1200</v>
      </c>
      <c r="J6" s="22" t="s">
        <v>1201</v>
      </c>
      <c r="K6" s="46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69" t="s">
        <v>1201</v>
      </c>
      <c r="V6" s="100" t="s">
        <v>1202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502</v>
      </c>
      <c r="H7" s="32" t="s">
        <v>502</v>
      </c>
      <c r="I7" s="28" t="s">
        <v>53</v>
      </c>
      <c r="J7" s="38"/>
      <c r="K7" s="38"/>
      <c r="L7" s="61"/>
      <c r="M7" s="830" t="s">
        <v>1819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1476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502</v>
      </c>
      <c r="F9" s="108" t="s">
        <v>502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502</v>
      </c>
      <c r="F10" s="108" t="s">
        <v>502</v>
      </c>
      <c r="G10" s="50" t="s">
        <v>229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1827</v>
      </c>
      <c r="F11" s="33" t="s">
        <v>1852</v>
      </c>
      <c r="G11" s="50" t="s">
        <v>229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1827</v>
      </c>
      <c r="F12" s="33" t="s">
        <v>1634</v>
      </c>
      <c r="G12" s="50" t="s">
        <v>1135</v>
      </c>
      <c r="H12" s="50" t="s">
        <v>1204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1827</v>
      </c>
      <c r="F13" s="33" t="s">
        <v>1634</v>
      </c>
      <c r="G13" s="33" t="s">
        <v>1634</v>
      </c>
      <c r="H13" s="33" t="s">
        <v>1634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1827</v>
      </c>
      <c r="F14" s="33" t="s">
        <v>1634</v>
      </c>
      <c r="G14" s="33" t="s">
        <v>1634</v>
      </c>
      <c r="H14" s="33" t="s">
        <v>1634</v>
      </c>
      <c r="I14" s="30" t="s">
        <v>1853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1204</v>
      </c>
      <c r="F15" s="33" t="s">
        <v>290</v>
      </c>
      <c r="G15" s="33" t="s">
        <v>1634</v>
      </c>
      <c r="H15" s="33" t="s">
        <v>1634</v>
      </c>
      <c r="I15" s="30" t="s">
        <v>229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1634</v>
      </c>
      <c r="F16" s="33" t="s">
        <v>290</v>
      </c>
      <c r="G16" s="33" t="s">
        <v>1634</v>
      </c>
      <c r="H16" s="33" t="s">
        <v>1634</v>
      </c>
      <c r="I16" s="30" t="s">
        <v>229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1634</v>
      </c>
      <c r="F17" s="51" t="s">
        <v>56</v>
      </c>
      <c r="G17" s="51" t="s">
        <v>1131</v>
      </c>
      <c r="H17" s="51" t="s">
        <v>1131</v>
      </c>
      <c r="I17" s="31" t="s">
        <v>229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1500</v>
      </c>
    </row>
    <row r="25" spans="2:22">
      <c r="B25" s="56"/>
      <c r="D25" s="58" t="s">
        <v>1501</v>
      </c>
      <c r="P25" s="90"/>
      <c r="Q25" t="s">
        <v>1833</v>
      </c>
    </row>
    <row r="26" spans="2:22">
      <c r="Q26" t="s">
        <v>1834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1196</v>
      </c>
      <c r="F6" s="47" t="s">
        <v>1197</v>
      </c>
      <c r="G6" s="112" t="s">
        <v>1198</v>
      </c>
      <c r="H6" s="112" t="s">
        <v>1199</v>
      </c>
      <c r="I6" s="113" t="s">
        <v>1200</v>
      </c>
      <c r="J6" s="22" t="s">
        <v>1201</v>
      </c>
      <c r="K6" s="46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69" t="s">
        <v>1201</v>
      </c>
      <c r="V6" s="100" t="s">
        <v>1202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724</v>
      </c>
      <c r="G7" s="50" t="s">
        <v>724</v>
      </c>
      <c r="H7" s="50" t="s">
        <v>726</v>
      </c>
      <c r="I7" s="30" t="s">
        <v>724</v>
      </c>
      <c r="J7" s="38"/>
      <c r="K7" s="38"/>
      <c r="L7" s="61"/>
      <c r="M7" s="830" t="s">
        <v>1819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724</v>
      </c>
      <c r="G8" s="50" t="s">
        <v>724</v>
      </c>
      <c r="H8" s="50" t="s">
        <v>726</v>
      </c>
      <c r="I8" s="30" t="s">
        <v>724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998</v>
      </c>
      <c r="G9" s="50" t="s">
        <v>998</v>
      </c>
      <c r="H9" s="50" t="s">
        <v>998</v>
      </c>
      <c r="I9" s="30" t="s">
        <v>998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290</v>
      </c>
      <c r="F10" s="33" t="s">
        <v>998</v>
      </c>
      <c r="G10" s="33" t="s">
        <v>998</v>
      </c>
      <c r="H10" s="33" t="s">
        <v>998</v>
      </c>
      <c r="I10" s="48" t="s">
        <v>998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290</v>
      </c>
      <c r="F11" s="33" t="s">
        <v>998</v>
      </c>
      <c r="G11" s="33" t="s">
        <v>998</v>
      </c>
      <c r="H11" s="33" t="s">
        <v>998</v>
      </c>
      <c r="I11" s="48" t="s">
        <v>998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290</v>
      </c>
      <c r="F12" s="33" t="s">
        <v>998</v>
      </c>
      <c r="G12" s="33" t="s">
        <v>998</v>
      </c>
      <c r="H12" s="33" t="s">
        <v>53</v>
      </c>
      <c r="I12" s="48" t="s">
        <v>998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1634</v>
      </c>
      <c r="F13" s="33" t="s">
        <v>1855</v>
      </c>
      <c r="G13" s="33" t="s">
        <v>1855</v>
      </c>
      <c r="H13" s="33" t="s">
        <v>1848</v>
      </c>
      <c r="I13" s="48" t="s">
        <v>1855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1634</v>
      </c>
      <c r="F14" s="33" t="s">
        <v>1855</v>
      </c>
      <c r="G14" s="33" t="s">
        <v>1855</v>
      </c>
      <c r="H14" s="33" t="s">
        <v>1848</v>
      </c>
      <c r="I14" s="48" t="s">
        <v>1855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1634</v>
      </c>
      <c r="F15" s="33" t="s">
        <v>1856</v>
      </c>
      <c r="G15" s="111" t="s">
        <v>1855</v>
      </c>
      <c r="H15" s="33" t="s">
        <v>1848</v>
      </c>
      <c r="I15" s="48" t="s">
        <v>1856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1634</v>
      </c>
      <c r="F16" s="33" t="s">
        <v>1856</v>
      </c>
      <c r="G16" s="33" t="s">
        <v>1855</v>
      </c>
      <c r="H16" s="33" t="s">
        <v>1848</v>
      </c>
      <c r="I16" s="48" t="s">
        <v>1856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1634</v>
      </c>
      <c r="F17" s="51" t="s">
        <v>1856</v>
      </c>
      <c r="G17" s="51" t="s">
        <v>1855</v>
      </c>
      <c r="H17" s="51" t="s">
        <v>53</v>
      </c>
      <c r="I17" s="49" t="s">
        <v>467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1857</v>
      </c>
      <c r="R18" s="91" t="s">
        <v>1020</v>
      </c>
      <c r="S18" s="91" t="s">
        <v>1020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1857</v>
      </c>
      <c r="R19" s="91" t="s">
        <v>1020</v>
      </c>
      <c r="S19" s="91" t="s">
        <v>1020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1857</v>
      </c>
      <c r="R20" s="91" t="s">
        <v>1020</v>
      </c>
      <c r="S20" s="91" t="s">
        <v>1020</v>
      </c>
      <c r="T20" s="72"/>
      <c r="U20" s="72"/>
      <c r="V20" s="72"/>
    </row>
    <row r="21" spans="2:22">
      <c r="B21" s="58" t="s">
        <v>1838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1857</v>
      </c>
      <c r="R21" s="91" t="s">
        <v>1020</v>
      </c>
      <c r="S21" s="91" t="s">
        <v>1020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1857</v>
      </c>
      <c r="R22" s="91" t="s">
        <v>1020</v>
      </c>
      <c r="S22" s="91" t="s">
        <v>1020</v>
      </c>
      <c r="T22" s="76"/>
      <c r="U22" s="76"/>
      <c r="V22" s="76"/>
    </row>
    <row r="24" spans="2:22">
      <c r="B24" s="55"/>
      <c r="D24" s="58" t="s">
        <v>1500</v>
      </c>
    </row>
    <row r="25" spans="2:22">
      <c r="B25" s="56"/>
      <c r="D25" s="58" t="s">
        <v>1501</v>
      </c>
      <c r="P25" s="90"/>
      <c r="Q25" t="s">
        <v>1833</v>
      </c>
    </row>
    <row r="26" spans="2:22">
      <c r="Q26" t="s">
        <v>1834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80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1819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1858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1196</v>
      </c>
      <c r="F6" s="46" t="s">
        <v>1197</v>
      </c>
      <c r="G6" s="46" t="s">
        <v>1198</v>
      </c>
      <c r="H6" s="47" t="s">
        <v>1199</v>
      </c>
      <c r="I6" s="23" t="s">
        <v>1200</v>
      </c>
      <c r="J6" s="22" t="s">
        <v>1201</v>
      </c>
      <c r="K6" s="46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69" t="s">
        <v>1201</v>
      </c>
      <c r="V6" s="100" t="s">
        <v>1202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229</v>
      </c>
      <c r="H7" s="28" t="s">
        <v>229</v>
      </c>
      <c r="I7" s="28" t="s">
        <v>54</v>
      </c>
      <c r="J7" s="28"/>
      <c r="K7" s="38"/>
      <c r="L7" s="61"/>
      <c r="M7" s="830" t="s">
        <v>1819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229</v>
      </c>
      <c r="H8" s="30" t="s">
        <v>229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1859</v>
      </c>
      <c r="V8" s="91" t="s">
        <v>876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229</v>
      </c>
      <c r="H9" s="30" t="s">
        <v>229</v>
      </c>
      <c r="I9" s="30" t="s">
        <v>229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1859</v>
      </c>
      <c r="V9" s="91" t="s">
        <v>876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229</v>
      </c>
      <c r="H10" s="30" t="s">
        <v>229</v>
      </c>
      <c r="I10" s="30" t="s">
        <v>229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1860</v>
      </c>
      <c r="U10" s="97" t="s">
        <v>1859</v>
      </c>
      <c r="V10" s="91" t="s">
        <v>876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229</v>
      </c>
      <c r="H11" s="30" t="s">
        <v>56</v>
      </c>
      <c r="I11" s="30" t="s">
        <v>229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1860</v>
      </c>
      <c r="U11" s="97" t="s">
        <v>1859</v>
      </c>
      <c r="V11" s="91" t="s">
        <v>876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1135</v>
      </c>
      <c r="H12" s="89" t="s">
        <v>1131</v>
      </c>
      <c r="I12" s="30" t="s">
        <v>1831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1860</v>
      </c>
      <c r="U12" s="97" t="s">
        <v>1859</v>
      </c>
      <c r="V12" s="91" t="s">
        <v>876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1135</v>
      </c>
      <c r="H13" s="89" t="s">
        <v>1131</v>
      </c>
      <c r="I13" s="30" t="s">
        <v>1204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1860</v>
      </c>
      <c r="U13" s="97" t="s">
        <v>1859</v>
      </c>
      <c r="V13" s="91" t="s">
        <v>876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1135</v>
      </c>
      <c r="H14" s="89" t="s">
        <v>1861</v>
      </c>
      <c r="I14" s="30" t="s">
        <v>1204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1860</v>
      </c>
      <c r="U14" s="97" t="s">
        <v>1859</v>
      </c>
      <c r="V14" s="91" t="s">
        <v>1860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1135</v>
      </c>
      <c r="H15" s="89" t="s">
        <v>1131</v>
      </c>
      <c r="I15" s="30" t="s">
        <v>1204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1860</v>
      </c>
      <c r="U15" s="97" t="s">
        <v>1859</v>
      </c>
      <c r="V15" s="91" t="s">
        <v>1860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1135</v>
      </c>
      <c r="H16" s="89" t="s">
        <v>1131</v>
      </c>
      <c r="I16" s="30" t="s">
        <v>1204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1860</v>
      </c>
      <c r="U16" s="97" t="s">
        <v>1859</v>
      </c>
      <c r="V16" s="91" t="s">
        <v>1860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1135</v>
      </c>
      <c r="H17" s="107" t="s">
        <v>1131</v>
      </c>
      <c r="I17" s="31" t="s">
        <v>1862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1860</v>
      </c>
      <c r="S17" s="72"/>
      <c r="T17" s="97" t="s">
        <v>1860</v>
      </c>
      <c r="U17" s="97" t="s">
        <v>1859</v>
      </c>
      <c r="V17" s="91" t="s">
        <v>1860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1860</v>
      </c>
      <c r="S18" s="72"/>
      <c r="T18" s="91" t="s">
        <v>1860</v>
      </c>
      <c r="U18" s="96"/>
      <c r="V18" s="91" t="s">
        <v>1860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1860</v>
      </c>
      <c r="S19" s="72"/>
      <c r="T19" s="91" t="s">
        <v>1860</v>
      </c>
      <c r="U19" s="96"/>
      <c r="V19" s="91" t="s">
        <v>1860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1860</v>
      </c>
      <c r="S20" s="72"/>
      <c r="T20" s="91" t="s">
        <v>1860</v>
      </c>
      <c r="U20" s="96"/>
      <c r="V20" s="91" t="s">
        <v>1860</v>
      </c>
    </row>
    <row r="21" spans="2:22">
      <c r="B21" s="58" t="s">
        <v>1838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1860</v>
      </c>
      <c r="U21" s="96"/>
      <c r="V21" s="91" t="s">
        <v>1860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1500</v>
      </c>
    </row>
    <row r="25" spans="2:22">
      <c r="B25" s="56"/>
      <c r="D25" s="58" t="s">
        <v>1501</v>
      </c>
      <c r="P25" s="90"/>
      <c r="Q25" t="s">
        <v>1833</v>
      </c>
    </row>
    <row r="26" spans="2:22">
      <c r="Q26" t="s">
        <v>1834</v>
      </c>
    </row>
    <row r="27" spans="2:22">
      <c r="D27" s="102" t="s">
        <v>1128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1863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80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1819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1196</v>
      </c>
      <c r="F6" s="46" t="s">
        <v>1197</v>
      </c>
      <c r="G6" s="46" t="s">
        <v>1198</v>
      </c>
      <c r="H6" s="47" t="s">
        <v>1199</v>
      </c>
      <c r="I6" s="23" t="s">
        <v>1200</v>
      </c>
      <c r="J6" s="22" t="s">
        <v>1201</v>
      </c>
      <c r="K6" s="46" t="s">
        <v>1202</v>
      </c>
      <c r="L6" s="61"/>
      <c r="M6" s="838"/>
      <c r="N6" s="839"/>
      <c r="O6" s="840"/>
      <c r="P6" s="65" t="s">
        <v>1196</v>
      </c>
      <c r="Q6" s="66" t="s">
        <v>1197</v>
      </c>
      <c r="R6" s="66" t="s">
        <v>1198</v>
      </c>
      <c r="S6" s="66" t="s">
        <v>1199</v>
      </c>
      <c r="T6" s="66" t="s">
        <v>1200</v>
      </c>
      <c r="U6" s="66" t="s">
        <v>1201</v>
      </c>
      <c r="V6" s="67" t="s">
        <v>1202</v>
      </c>
    </row>
    <row r="7" spans="2:22">
      <c r="B7" s="12" t="s">
        <v>94</v>
      </c>
      <c r="C7" s="3" t="s">
        <v>87</v>
      </c>
      <c r="D7" s="2" t="s">
        <v>96</v>
      </c>
      <c r="E7" s="28" t="s">
        <v>229</v>
      </c>
      <c r="F7" s="38" t="s">
        <v>229</v>
      </c>
      <c r="G7" s="52" t="s">
        <v>229</v>
      </c>
      <c r="H7" s="37" t="s">
        <v>56</v>
      </c>
      <c r="I7" s="32" t="s">
        <v>229</v>
      </c>
      <c r="J7" s="28"/>
      <c r="K7" s="38"/>
      <c r="L7" s="61"/>
      <c r="M7" s="830" t="s">
        <v>1819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229</v>
      </c>
      <c r="F8" s="59" t="s">
        <v>229</v>
      </c>
      <c r="G8" s="30" t="s">
        <v>229</v>
      </c>
      <c r="H8" s="27" t="s">
        <v>56</v>
      </c>
      <c r="I8" s="33" t="s">
        <v>229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229</v>
      </c>
      <c r="F9" s="59" t="s">
        <v>1853</v>
      </c>
      <c r="G9" s="30" t="s">
        <v>229</v>
      </c>
      <c r="H9" s="15" t="s">
        <v>56</v>
      </c>
      <c r="I9" s="33" t="s">
        <v>229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229</v>
      </c>
      <c r="F10" s="60" t="s">
        <v>1853</v>
      </c>
      <c r="G10" s="78" t="s">
        <v>1853</v>
      </c>
      <c r="H10" s="14" t="s">
        <v>56</v>
      </c>
      <c r="I10" s="33" t="s">
        <v>229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229</v>
      </c>
      <c r="F11" s="60" t="s">
        <v>998</v>
      </c>
      <c r="G11" s="78" t="s">
        <v>1853</v>
      </c>
      <c r="H11" s="14" t="s">
        <v>998</v>
      </c>
      <c r="I11" s="14" t="s">
        <v>229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229</v>
      </c>
      <c r="F12" s="60" t="s">
        <v>1855</v>
      </c>
      <c r="G12" s="57" t="s">
        <v>1864</v>
      </c>
      <c r="H12" s="14" t="s">
        <v>998</v>
      </c>
      <c r="I12" s="14" t="s">
        <v>229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1831</v>
      </c>
      <c r="F13" s="60" t="s">
        <v>1864</v>
      </c>
      <c r="G13" s="57" t="s">
        <v>1864</v>
      </c>
      <c r="H13" s="14" t="s">
        <v>1855</v>
      </c>
      <c r="I13" s="14" t="s">
        <v>1831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1831</v>
      </c>
      <c r="F14" s="59" t="s">
        <v>1865</v>
      </c>
      <c r="G14" s="57" t="s">
        <v>1864</v>
      </c>
      <c r="H14" s="14" t="s">
        <v>1856</v>
      </c>
      <c r="I14" s="14" t="s">
        <v>1831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1831</v>
      </c>
      <c r="F15" s="59" t="s">
        <v>1865</v>
      </c>
      <c r="G15" s="57" t="s">
        <v>1864</v>
      </c>
      <c r="H15" s="14" t="s">
        <v>1856</v>
      </c>
      <c r="I15" s="14" t="s">
        <v>1831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1831</v>
      </c>
      <c r="F16" s="59" t="s">
        <v>1865</v>
      </c>
      <c r="G16" s="30" t="s">
        <v>1865</v>
      </c>
      <c r="H16" s="14" t="s">
        <v>1855</v>
      </c>
      <c r="I16" s="14" t="s">
        <v>1831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1020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1831</v>
      </c>
      <c r="F17" s="44" t="s">
        <v>1848</v>
      </c>
      <c r="G17" s="54" t="s">
        <v>1848</v>
      </c>
      <c r="H17" s="29" t="s">
        <v>1855</v>
      </c>
      <c r="I17" s="29" t="s">
        <v>1866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1020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1020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1020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1020</v>
      </c>
      <c r="U20" s="72"/>
      <c r="V20" s="72"/>
    </row>
    <row r="21" spans="2:22">
      <c r="B21" s="58" t="s">
        <v>1838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1020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1500</v>
      </c>
    </row>
    <row r="25" spans="2:22">
      <c r="B25" s="56"/>
      <c r="D25" s="58" t="s">
        <v>1501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79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80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1867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1196</v>
      </c>
      <c r="F7" s="46" t="s">
        <v>1197</v>
      </c>
      <c r="G7" s="46" t="s">
        <v>1198</v>
      </c>
      <c r="H7" s="47" t="s">
        <v>1199</v>
      </c>
      <c r="I7" s="23" t="s">
        <v>1200</v>
      </c>
      <c r="J7" s="22" t="s">
        <v>1201</v>
      </c>
      <c r="K7" s="46" t="s">
        <v>1202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1868</v>
      </c>
      <c r="G8" s="52" t="s">
        <v>55</v>
      </c>
      <c r="H8" s="37" t="s">
        <v>1632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1868</v>
      </c>
      <c r="G9" s="16" t="s">
        <v>55</v>
      </c>
      <c r="H9" s="27" t="s">
        <v>1632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1868</v>
      </c>
      <c r="G10" s="16" t="s">
        <v>1131</v>
      </c>
      <c r="H10" s="15" t="s">
        <v>1009</v>
      </c>
      <c r="I10" s="33" t="s">
        <v>1167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1869</v>
      </c>
      <c r="G11" s="16" t="s">
        <v>467</v>
      </c>
      <c r="H11" s="14" t="s">
        <v>1870</v>
      </c>
      <c r="I11" s="14" t="s">
        <v>1871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1869</v>
      </c>
      <c r="G12" s="16" t="s">
        <v>467</v>
      </c>
      <c r="H12" s="14" t="s">
        <v>1870</v>
      </c>
      <c r="I12" s="14" t="s">
        <v>1871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1872</v>
      </c>
      <c r="G13" s="16" t="s">
        <v>467</v>
      </c>
      <c r="H13" s="14" t="s">
        <v>1873</v>
      </c>
      <c r="I13" s="14" t="s">
        <v>1874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1872</v>
      </c>
      <c r="G14" s="16" t="s">
        <v>1874</v>
      </c>
      <c r="H14" s="14" t="s">
        <v>1874</v>
      </c>
      <c r="I14" s="14" t="s">
        <v>1874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1872</v>
      </c>
      <c r="G15" s="16" t="s">
        <v>1874</v>
      </c>
      <c r="H15" s="14" t="s">
        <v>1874</v>
      </c>
      <c r="I15" s="14" t="s">
        <v>1874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1872</v>
      </c>
      <c r="G16" s="16" t="s">
        <v>1874</v>
      </c>
      <c r="H16" s="14" t="s">
        <v>1874</v>
      </c>
      <c r="I16" s="14" t="s">
        <v>1874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1872</v>
      </c>
      <c r="G17" s="16" t="s">
        <v>1875</v>
      </c>
      <c r="H17" s="14" t="s">
        <v>1874</v>
      </c>
      <c r="I17" s="14" t="s">
        <v>1871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1876</v>
      </c>
      <c r="G18" s="53" t="s">
        <v>1875</v>
      </c>
      <c r="H18" s="14" t="s">
        <v>1874</v>
      </c>
      <c r="I18" s="14" t="s">
        <v>1871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79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80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1877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1196</v>
      </c>
      <c r="F7" s="46" t="s">
        <v>1197</v>
      </c>
      <c r="G7" s="46" t="s">
        <v>1198</v>
      </c>
      <c r="H7" s="47" t="s">
        <v>1199</v>
      </c>
      <c r="I7" s="23" t="s">
        <v>1200</v>
      </c>
      <c r="J7" s="22" t="s">
        <v>1201</v>
      </c>
      <c r="K7" s="46" t="s">
        <v>1202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724</v>
      </c>
      <c r="J9" s="30" t="s">
        <v>1878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724</v>
      </c>
      <c r="H10" s="15"/>
      <c r="I10" s="33" t="s">
        <v>724</v>
      </c>
      <c r="J10" s="30" t="s">
        <v>1878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1879</v>
      </c>
      <c r="G11" s="14" t="s">
        <v>724</v>
      </c>
      <c r="H11" s="14" t="s">
        <v>53</v>
      </c>
      <c r="I11" s="15" t="s">
        <v>1066</v>
      </c>
      <c r="J11" s="30" t="s">
        <v>1878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955</v>
      </c>
      <c r="F12" s="14" t="s">
        <v>1879</v>
      </c>
      <c r="G12" s="14" t="s">
        <v>724</v>
      </c>
      <c r="H12" s="14" t="s">
        <v>53</v>
      </c>
      <c r="I12" s="15" t="s">
        <v>1066</v>
      </c>
      <c r="J12" s="30" t="s">
        <v>1878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724</v>
      </c>
      <c r="F13" s="14" t="s">
        <v>1879</v>
      </c>
      <c r="G13" s="14" t="s">
        <v>724</v>
      </c>
      <c r="H13" s="14" t="s">
        <v>1066</v>
      </c>
      <c r="I13" s="15" t="s">
        <v>1066</v>
      </c>
      <c r="J13" s="30" t="s">
        <v>1878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724</v>
      </c>
      <c r="F14" s="14" t="s">
        <v>1879</v>
      </c>
      <c r="G14" s="14" t="s">
        <v>724</v>
      </c>
      <c r="H14" s="14" t="s">
        <v>1066</v>
      </c>
      <c r="I14" s="15" t="s">
        <v>1066</v>
      </c>
      <c r="J14" s="30" t="s">
        <v>1878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724</v>
      </c>
      <c r="F15" s="14" t="s">
        <v>1879</v>
      </c>
      <c r="G15" s="14" t="s">
        <v>724</v>
      </c>
      <c r="H15" s="14" t="s">
        <v>1066</v>
      </c>
      <c r="I15" s="15" t="s">
        <v>1066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724</v>
      </c>
      <c r="F16" s="14" t="s">
        <v>1879</v>
      </c>
      <c r="G16" s="14" t="s">
        <v>724</v>
      </c>
      <c r="H16" s="14" t="s">
        <v>1066</v>
      </c>
      <c r="I16" s="15" t="s">
        <v>1066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724</v>
      </c>
      <c r="F17" s="14" t="s">
        <v>1879</v>
      </c>
      <c r="G17" s="14" t="s">
        <v>724</v>
      </c>
      <c r="H17" s="14" t="s">
        <v>1066</v>
      </c>
      <c r="I17" s="15" t="s">
        <v>1066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724</v>
      </c>
      <c r="F18" s="29" t="s">
        <v>1879</v>
      </c>
      <c r="G18" s="29" t="s">
        <v>724</v>
      </c>
      <c r="H18" s="29" t="s">
        <v>1066</v>
      </c>
      <c r="I18" s="43" t="s">
        <v>1066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79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80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1880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1196</v>
      </c>
      <c r="F7" s="11" t="s">
        <v>1197</v>
      </c>
      <c r="G7" s="11" t="s">
        <v>1198</v>
      </c>
      <c r="H7" s="21" t="s">
        <v>1199</v>
      </c>
      <c r="I7" s="23" t="s">
        <v>1200</v>
      </c>
      <c r="J7" s="22" t="s">
        <v>1201</v>
      </c>
      <c r="K7" s="11" t="s">
        <v>1202</v>
      </c>
    </row>
    <row r="8" spans="2:11">
      <c r="B8" s="12" t="s">
        <v>94</v>
      </c>
      <c r="C8" s="3" t="s">
        <v>87</v>
      </c>
      <c r="D8" s="13" t="s">
        <v>96</v>
      </c>
      <c r="E8" s="25" t="s">
        <v>1020</v>
      </c>
      <c r="F8" s="26" t="s">
        <v>1020</v>
      </c>
      <c r="G8" s="26" t="s">
        <v>1020</v>
      </c>
      <c r="H8" s="27" t="s">
        <v>1142</v>
      </c>
      <c r="I8" s="32" t="s">
        <v>1020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1020</v>
      </c>
      <c r="F9" s="14" t="s">
        <v>1020</v>
      </c>
      <c r="G9" s="14" t="s">
        <v>724</v>
      </c>
      <c r="H9" s="27" t="s">
        <v>1142</v>
      </c>
      <c r="I9" s="33" t="s">
        <v>1020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1066</v>
      </c>
      <c r="G10" s="14" t="s">
        <v>724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1879</v>
      </c>
      <c r="G11" s="14" t="s">
        <v>965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1879</v>
      </c>
      <c r="F12" s="14" t="s">
        <v>1879</v>
      </c>
      <c r="G12" s="14" t="s">
        <v>965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1879</v>
      </c>
      <c r="F13" s="14" t="s">
        <v>1879</v>
      </c>
      <c r="G13" s="14" t="s">
        <v>965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1879</v>
      </c>
      <c r="F14" s="14" t="s">
        <v>1879</v>
      </c>
      <c r="G14" s="14" t="s">
        <v>965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1879</v>
      </c>
      <c r="F15" s="14" t="s">
        <v>1879</v>
      </c>
      <c r="G15" s="14" t="s">
        <v>965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1879</v>
      </c>
      <c r="F16" s="14" t="s">
        <v>1879</v>
      </c>
      <c r="G16" s="14" t="s">
        <v>965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1879</v>
      </c>
      <c r="F17" s="14" t="s">
        <v>1879</v>
      </c>
      <c r="G17" s="14" t="s">
        <v>965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1879</v>
      </c>
      <c r="F18" s="17" t="s">
        <v>955</v>
      </c>
      <c r="G18" s="17" t="s">
        <v>965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998</v>
      </c>
      <c r="F11" s="515" t="s">
        <v>998</v>
      </c>
      <c r="G11" s="560"/>
      <c r="H11" s="515" t="s">
        <v>998</v>
      </c>
      <c r="I11" s="515" t="s">
        <v>998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998</v>
      </c>
      <c r="F12" s="515" t="s">
        <v>998</v>
      </c>
      <c r="G12" s="560"/>
      <c r="H12" s="515" t="s">
        <v>998</v>
      </c>
      <c r="I12" s="515" t="s">
        <v>998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998</v>
      </c>
      <c r="F13" s="515" t="s">
        <v>998</v>
      </c>
      <c r="G13" s="560"/>
      <c r="H13" s="515" t="s">
        <v>998</v>
      </c>
      <c r="I13" s="515" t="s">
        <v>998</v>
      </c>
      <c r="J13" s="458" t="s">
        <v>227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998</v>
      </c>
      <c r="F14" s="515" t="s">
        <v>998</v>
      </c>
      <c r="G14" s="560"/>
      <c r="H14" s="587" t="s">
        <v>57</v>
      </c>
      <c r="I14" s="515" t="s">
        <v>998</v>
      </c>
      <c r="J14" s="458" t="s">
        <v>227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1882</v>
      </c>
      <c r="F15" s="515" t="s">
        <v>998</v>
      </c>
      <c r="G15" s="560"/>
      <c r="H15" s="587" t="s">
        <v>57</v>
      </c>
      <c r="I15" s="515" t="s">
        <v>998</v>
      </c>
      <c r="J15" s="458" t="s">
        <v>227</v>
      </c>
      <c r="K15" s="458" t="s">
        <v>227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1882</v>
      </c>
      <c r="F16" s="515" t="s">
        <v>998</v>
      </c>
      <c r="G16" s="560"/>
      <c r="H16" s="587" t="s">
        <v>57</v>
      </c>
      <c r="I16" s="515" t="s">
        <v>1884</v>
      </c>
      <c r="J16" s="458" t="s">
        <v>227</v>
      </c>
      <c r="K16" s="458" t="s">
        <v>227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1882</v>
      </c>
      <c r="F17" s="515" t="s">
        <v>998</v>
      </c>
      <c r="G17" s="560"/>
      <c r="H17" s="587" t="s">
        <v>57</v>
      </c>
      <c r="I17" s="515" t="s">
        <v>65</v>
      </c>
      <c r="J17" s="458" t="s">
        <v>227</v>
      </c>
      <c r="K17" s="458" t="s">
        <v>227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1885</v>
      </c>
      <c r="F18" s="515" t="s">
        <v>229</v>
      </c>
      <c r="G18" s="560"/>
      <c r="H18" s="561" t="s">
        <v>65</v>
      </c>
      <c r="I18" s="515" t="s">
        <v>277</v>
      </c>
      <c r="J18" s="458" t="s">
        <v>227</v>
      </c>
      <c r="K18" s="458" t="s">
        <v>227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1885</v>
      </c>
      <c r="F19" s="515" t="s">
        <v>284</v>
      </c>
      <c r="G19" s="560"/>
      <c r="H19" s="561" t="s">
        <v>65</v>
      </c>
      <c r="I19" s="515" t="s">
        <v>277</v>
      </c>
      <c r="J19" s="458" t="s">
        <v>227</v>
      </c>
      <c r="K19" s="458" t="s">
        <v>227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1885</v>
      </c>
      <c r="F20" s="515" t="s">
        <v>325</v>
      </c>
      <c r="G20" s="560"/>
      <c r="H20" s="561" t="s">
        <v>475</v>
      </c>
      <c r="I20" s="515" t="s">
        <v>277</v>
      </c>
      <c r="J20" s="458" t="s">
        <v>227</v>
      </c>
      <c r="K20" s="458" t="s">
        <v>227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308</v>
      </c>
      <c r="F21" s="515" t="s">
        <v>1886</v>
      </c>
      <c r="G21" s="560"/>
      <c r="H21" s="561" t="s">
        <v>1887</v>
      </c>
      <c r="I21" s="515" t="s">
        <v>291</v>
      </c>
      <c r="J21" s="458" t="s">
        <v>227</v>
      </c>
      <c r="K21" s="458" t="s">
        <v>227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308</v>
      </c>
      <c r="F22" s="515" t="s">
        <v>1888</v>
      </c>
      <c r="G22" s="560"/>
      <c r="H22" s="561" t="s">
        <v>1887</v>
      </c>
      <c r="I22" s="515" t="s">
        <v>62</v>
      </c>
      <c r="J22" s="458" t="s">
        <v>227</v>
      </c>
      <c r="K22" s="458" t="s">
        <v>227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1888</v>
      </c>
      <c r="G23" s="560"/>
      <c r="H23" s="561" t="s">
        <v>939</v>
      </c>
      <c r="I23" s="515" t="s">
        <v>62</v>
      </c>
      <c r="J23" s="458" t="s">
        <v>227</v>
      </c>
      <c r="K23" s="458" t="s">
        <v>227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1889</v>
      </c>
      <c r="F24" s="515" t="s">
        <v>1890</v>
      </c>
      <c r="G24" s="308"/>
      <c r="H24" s="561" t="s">
        <v>939</v>
      </c>
      <c r="I24" s="515" t="s">
        <v>1891</v>
      </c>
      <c r="J24" s="458" t="s">
        <v>227</v>
      </c>
      <c r="K24" s="458" t="s">
        <v>227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1889</v>
      </c>
      <c r="F25" s="515" t="s">
        <v>1890</v>
      </c>
      <c r="G25" s="308"/>
      <c r="H25" s="561" t="s">
        <v>939</v>
      </c>
      <c r="I25" s="515" t="s">
        <v>1891</v>
      </c>
      <c r="J25" s="458"/>
      <c r="K25" s="460" t="s">
        <v>1892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1889</v>
      </c>
      <c r="F26" s="515" t="s">
        <v>1890</v>
      </c>
      <c r="G26" s="308"/>
      <c r="H26" s="561" t="s">
        <v>939</v>
      </c>
      <c r="I26" s="515" t="s">
        <v>1893</v>
      </c>
      <c r="J26" s="458" t="s">
        <v>227</v>
      </c>
      <c r="K26" s="460" t="s">
        <v>1894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1292</v>
      </c>
      <c r="F27" s="452" t="s">
        <v>682</v>
      </c>
      <c r="G27" s="308"/>
      <c r="H27" s="561" t="s">
        <v>939</v>
      </c>
      <c r="I27" s="515" t="s">
        <v>288</v>
      </c>
      <c r="J27" s="458" t="s">
        <v>227</v>
      </c>
      <c r="K27" s="460" t="s">
        <v>1894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1292</v>
      </c>
      <c r="F28" s="452" t="s">
        <v>1895</v>
      </c>
      <c r="G28" s="308"/>
      <c r="H28" s="561" t="s">
        <v>939</v>
      </c>
      <c r="I28" s="589" t="s">
        <v>1896</v>
      </c>
      <c r="J28" s="458" t="s">
        <v>227</v>
      </c>
      <c r="K28" s="460" t="s">
        <v>1894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1897</v>
      </c>
      <c r="F29" s="452" t="s">
        <v>1898</v>
      </c>
      <c r="G29" s="308"/>
      <c r="H29" s="561" t="s">
        <v>277</v>
      </c>
      <c r="I29" s="358" t="s">
        <v>268</v>
      </c>
      <c r="J29" s="458" t="s">
        <v>227</v>
      </c>
      <c r="K29" s="460" t="s">
        <v>1894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1897</v>
      </c>
      <c r="F30" s="452" t="s">
        <v>1898</v>
      </c>
      <c r="G30" s="308"/>
      <c r="H30" s="588" t="s">
        <v>277</v>
      </c>
      <c r="I30" s="306" t="s">
        <v>268</v>
      </c>
      <c r="J30" s="458" t="s">
        <v>227</v>
      </c>
      <c r="K30" s="460" t="s">
        <v>1894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1897</v>
      </c>
      <c r="F31" s="452" t="s">
        <v>1898</v>
      </c>
      <c r="G31" s="308"/>
      <c r="H31" s="561" t="s">
        <v>277</v>
      </c>
      <c r="I31" s="306" t="s">
        <v>57</v>
      </c>
      <c r="J31" s="458" t="s">
        <v>227</v>
      </c>
      <c r="K31" s="460" t="s">
        <v>1894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1897</v>
      </c>
      <c r="F32" s="452" t="s">
        <v>1898</v>
      </c>
      <c r="G32" s="308"/>
      <c r="H32" s="561" t="s">
        <v>277</v>
      </c>
      <c r="I32" s="306" t="s">
        <v>57</v>
      </c>
      <c r="J32" s="458" t="s">
        <v>227</v>
      </c>
      <c r="K32" s="460" t="s">
        <v>1894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1897</v>
      </c>
      <c r="F33" s="452" t="s">
        <v>1899</v>
      </c>
      <c r="G33" s="308"/>
      <c r="H33" s="561" t="s">
        <v>277</v>
      </c>
      <c r="I33" s="306" t="s">
        <v>57</v>
      </c>
      <c r="J33" s="458" t="s">
        <v>227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1900</v>
      </c>
      <c r="G34" s="593"/>
      <c r="H34" s="538" t="s">
        <v>290</v>
      </c>
      <c r="I34" s="537"/>
      <c r="J34" s="458" t="s">
        <v>227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1901</v>
      </c>
      <c r="G35" s="594"/>
      <c r="H35" s="538" t="s">
        <v>290</v>
      </c>
      <c r="I35" s="537"/>
      <c r="J35" s="458" t="s">
        <v>227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1901</v>
      </c>
      <c r="G36" s="594"/>
      <c r="H36" s="538" t="s">
        <v>290</v>
      </c>
      <c r="I36" s="537"/>
      <c r="J36" s="458" t="s">
        <v>227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1901</v>
      </c>
      <c r="G37" s="595"/>
      <c r="H37" s="538" t="s">
        <v>290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1901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1901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1901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1902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1902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243</v>
      </c>
      <c r="D46" s="255" t="s">
        <v>244</v>
      </c>
      <c r="I46" s="199"/>
      <c r="M46" s="61"/>
      <c r="N46" s="62"/>
      <c r="O46" s="61"/>
    </row>
    <row r="47" spans="2:20">
      <c r="B47" s="570" t="s">
        <v>52</v>
      </c>
      <c r="C47" t="s">
        <v>243</v>
      </c>
      <c r="D47" t="s">
        <v>245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1908</v>
      </c>
      <c r="F12" s="515" t="s">
        <v>1909</v>
      </c>
      <c r="G12" s="515" t="s">
        <v>1908</v>
      </c>
      <c r="H12" s="561" t="s">
        <v>1908</v>
      </c>
      <c r="I12" s="452" t="s">
        <v>1910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1908</v>
      </c>
      <c r="F13" s="515" t="s">
        <v>1909</v>
      </c>
      <c r="G13" s="515" t="s">
        <v>1908</v>
      </c>
      <c r="H13" s="561" t="s">
        <v>1911</v>
      </c>
      <c r="I13" s="452" t="s">
        <v>1910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1912</v>
      </c>
      <c r="F14" s="515" t="s">
        <v>1909</v>
      </c>
      <c r="G14" s="515" t="s">
        <v>1911</v>
      </c>
      <c r="H14" s="561" t="s">
        <v>290</v>
      </c>
      <c r="I14" s="452" t="s">
        <v>1913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1897</v>
      </c>
      <c r="F15" s="515" t="s">
        <v>1909</v>
      </c>
      <c r="G15" s="515" t="s">
        <v>1911</v>
      </c>
      <c r="H15" s="561" t="s">
        <v>290</v>
      </c>
      <c r="I15" s="452" t="s">
        <v>1914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1897</v>
      </c>
      <c r="F16" s="515" t="s">
        <v>1909</v>
      </c>
      <c r="G16" s="515" t="s">
        <v>1916</v>
      </c>
      <c r="H16" s="561" t="s">
        <v>290</v>
      </c>
      <c r="I16" s="452" t="s">
        <v>1914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1897</v>
      </c>
      <c r="F17" s="515" t="s">
        <v>1909</v>
      </c>
      <c r="G17" s="515" t="s">
        <v>1916</v>
      </c>
      <c r="H17" s="561" t="s">
        <v>290</v>
      </c>
      <c r="I17" s="452" t="s">
        <v>1917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1918</v>
      </c>
      <c r="F18" s="515" t="s">
        <v>1919</v>
      </c>
      <c r="G18" s="452" t="s">
        <v>1920</v>
      </c>
      <c r="H18" s="561" t="s">
        <v>56</v>
      </c>
      <c r="I18" s="452" t="s">
        <v>1917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1921</v>
      </c>
      <c r="F19" s="515" t="s">
        <v>1922</v>
      </c>
      <c r="G19" s="452" t="s">
        <v>1923</v>
      </c>
      <c r="H19" s="561" t="s">
        <v>56</v>
      </c>
      <c r="I19" s="452" t="s">
        <v>1917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1921</v>
      </c>
      <c r="F20" s="515" t="s">
        <v>1919</v>
      </c>
      <c r="G20" s="452" t="s">
        <v>1924</v>
      </c>
      <c r="H20" s="561" t="s">
        <v>56</v>
      </c>
      <c r="I20" s="452" t="s">
        <v>1917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810</v>
      </c>
      <c r="F21" s="515" t="s">
        <v>1919</v>
      </c>
      <c r="G21" s="452" t="s">
        <v>1925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1926</v>
      </c>
      <c r="F22" s="515" t="s">
        <v>1919</v>
      </c>
      <c r="G22" s="452" t="s">
        <v>1927</v>
      </c>
      <c r="H22" s="561" t="s">
        <v>348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1921</v>
      </c>
      <c r="F23" s="515" t="s">
        <v>1928</v>
      </c>
      <c r="G23" s="452" t="s">
        <v>1925</v>
      </c>
      <c r="H23" s="561" t="s">
        <v>348</v>
      </c>
      <c r="I23" s="452" t="s">
        <v>1914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1921</v>
      </c>
      <c r="F24" s="515" t="s">
        <v>1929</v>
      </c>
      <c r="G24" s="452" t="s">
        <v>1930</v>
      </c>
      <c r="H24" s="561" t="s">
        <v>65</v>
      </c>
      <c r="I24" s="452" t="s">
        <v>1914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1931</v>
      </c>
      <c r="F25" s="515" t="s">
        <v>1916</v>
      </c>
      <c r="G25" s="452" t="s">
        <v>256</v>
      </c>
      <c r="H25" s="561" t="s">
        <v>1932</v>
      </c>
      <c r="I25" s="452" t="s">
        <v>1933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1275</v>
      </c>
      <c r="F26" s="515" t="s">
        <v>1916</v>
      </c>
      <c r="G26" s="452" t="s">
        <v>256</v>
      </c>
      <c r="H26" s="561" t="s">
        <v>1932</v>
      </c>
      <c r="I26" s="452" t="s">
        <v>1934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1935</v>
      </c>
      <c r="F27" s="515" t="s">
        <v>1916</v>
      </c>
      <c r="G27" s="452" t="s">
        <v>256</v>
      </c>
      <c r="H27" s="561" t="s">
        <v>1932</v>
      </c>
      <c r="I27" s="452" t="s">
        <v>1934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1935</v>
      </c>
      <c r="F28" s="515" t="s">
        <v>56</v>
      </c>
      <c r="G28" s="452" t="s">
        <v>1936</v>
      </c>
      <c r="H28" s="515" t="s">
        <v>283</v>
      </c>
      <c r="I28" s="452" t="s">
        <v>289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343</v>
      </c>
      <c r="F29" s="515" t="s">
        <v>290</v>
      </c>
      <c r="G29" s="452" t="s">
        <v>381</v>
      </c>
      <c r="H29" s="515" t="s">
        <v>283</v>
      </c>
      <c r="I29" s="306" t="s">
        <v>1937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343</v>
      </c>
      <c r="F30" s="515" t="s">
        <v>290</v>
      </c>
      <c r="G30" s="452" t="s">
        <v>381</v>
      </c>
      <c r="H30" s="515" t="s">
        <v>1938</v>
      </c>
      <c r="I30" s="306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343</v>
      </c>
      <c r="F31" s="515" t="s">
        <v>290</v>
      </c>
      <c r="G31" s="452" t="s">
        <v>57</v>
      </c>
      <c r="H31" s="515" t="s">
        <v>1938</v>
      </c>
      <c r="I31" s="306" t="s">
        <v>290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343</v>
      </c>
      <c r="F32" s="515" t="s">
        <v>290</v>
      </c>
      <c r="G32" s="452" t="s">
        <v>1939</v>
      </c>
      <c r="H32" s="515" t="s">
        <v>1938</v>
      </c>
      <c r="I32" s="306" t="s">
        <v>290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343</v>
      </c>
      <c r="F33" s="515" t="s">
        <v>290</v>
      </c>
      <c r="G33" s="452" t="s">
        <v>1939</v>
      </c>
      <c r="H33" s="515" t="s">
        <v>1938</v>
      </c>
      <c r="I33" s="306" t="s">
        <v>1940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243</v>
      </c>
      <c r="D46" s="255" t="s">
        <v>244</v>
      </c>
      <c r="I46" s="199"/>
      <c r="M46" s="61"/>
      <c r="N46" s="62"/>
      <c r="O46" s="61"/>
    </row>
    <row r="47" spans="2:20">
      <c r="B47" s="570" t="s">
        <v>52</v>
      </c>
      <c r="C47" t="s">
        <v>243</v>
      </c>
      <c r="D47" t="s">
        <v>245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1943</v>
      </c>
      <c r="F6" s="605" t="s">
        <v>1943</v>
      </c>
      <c r="G6" s="605" t="s">
        <v>1943</v>
      </c>
      <c r="H6" s="605" t="s">
        <v>1943</v>
      </c>
      <c r="I6" s="605" t="s">
        <v>1943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1945</v>
      </c>
      <c r="G12" s="618" t="s">
        <v>1945</v>
      </c>
      <c r="H12" s="618" t="s">
        <v>1945</v>
      </c>
      <c r="I12" s="618" t="s">
        <v>1945</v>
      </c>
      <c r="J12" s="583" t="s">
        <v>1946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1945</v>
      </c>
      <c r="G13" s="618" t="s">
        <v>1945</v>
      </c>
      <c r="H13" s="618" t="s">
        <v>1945</v>
      </c>
      <c r="I13" s="618" t="s">
        <v>1945</v>
      </c>
      <c r="J13" s="583" t="s">
        <v>1946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1945</v>
      </c>
      <c r="G14" s="618" t="s">
        <v>1945</v>
      </c>
      <c r="H14" s="585" t="s">
        <v>1945</v>
      </c>
      <c r="I14" s="619" t="s">
        <v>1945</v>
      </c>
      <c r="J14" s="583" t="s">
        <v>1946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1947</v>
      </c>
      <c r="G15" s="618" t="s">
        <v>1945</v>
      </c>
      <c r="H15" s="585" t="s">
        <v>110</v>
      </c>
      <c r="I15" s="619" t="s">
        <v>110</v>
      </c>
      <c r="J15" s="583" t="s">
        <v>1946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1945</v>
      </c>
      <c r="H16" s="585" t="s">
        <v>110</v>
      </c>
      <c r="I16" s="619" t="s">
        <v>110</v>
      </c>
      <c r="J16" s="583" t="s">
        <v>1946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405</v>
      </c>
      <c r="G17" s="618" t="s">
        <v>1945</v>
      </c>
      <c r="H17" s="585" t="s">
        <v>110</v>
      </c>
      <c r="I17" s="619" t="s">
        <v>110</v>
      </c>
      <c r="J17" s="583" t="s">
        <v>1946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405</v>
      </c>
      <c r="G18" s="618" t="s">
        <v>1945</v>
      </c>
      <c r="H18" s="585" t="s">
        <v>110</v>
      </c>
      <c r="I18" s="619" t="s">
        <v>110</v>
      </c>
      <c r="J18" s="583" t="s">
        <v>227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325</v>
      </c>
      <c r="G19" s="618" t="s">
        <v>268</v>
      </c>
      <c r="H19" s="585" t="s">
        <v>110</v>
      </c>
      <c r="I19" s="619"/>
      <c r="J19" s="583" t="s">
        <v>227</v>
      </c>
      <c r="K19" s="608" t="s">
        <v>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325</v>
      </c>
      <c r="G20" s="618" t="s">
        <v>256</v>
      </c>
      <c r="H20" s="585" t="s">
        <v>362</v>
      </c>
      <c r="I20" s="619" t="s">
        <v>362</v>
      </c>
      <c r="J20" s="583" t="s">
        <v>227</v>
      </c>
      <c r="K20" s="608" t="s">
        <v>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1949</v>
      </c>
      <c r="G21" s="618" t="s">
        <v>1950</v>
      </c>
      <c r="H21" s="585" t="s">
        <v>362</v>
      </c>
      <c r="I21" s="619" t="s">
        <v>362</v>
      </c>
      <c r="J21" s="583" t="s">
        <v>227</v>
      </c>
      <c r="K21" s="608" t="s">
        <v>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1949</v>
      </c>
      <c r="G22" s="619" t="s">
        <v>1950</v>
      </c>
      <c r="H22" s="585" t="s">
        <v>362</v>
      </c>
      <c r="I22" s="619" t="s">
        <v>362</v>
      </c>
      <c r="J22" s="583" t="s">
        <v>227</v>
      </c>
      <c r="K22" s="608" t="s">
        <v>227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1949</v>
      </c>
      <c r="G23" s="619" t="s">
        <v>1950</v>
      </c>
      <c r="H23" s="585" t="s">
        <v>54</v>
      </c>
      <c r="I23" s="619" t="s">
        <v>362</v>
      </c>
      <c r="J23" s="583" t="s">
        <v>443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1951</v>
      </c>
      <c r="G24" s="618" t="s">
        <v>397</v>
      </c>
      <c r="H24" s="585" t="s">
        <v>58</v>
      </c>
      <c r="I24" s="619" t="s">
        <v>362</v>
      </c>
      <c r="J24" s="583"/>
      <c r="K24" s="608" t="s">
        <v>443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268</v>
      </c>
      <c r="N24" s="334">
        <f>COUNTIF(E7:K44, "*Foo*")/2</f>
        <v>9</v>
      </c>
      <c r="O24" s="547" t="s">
        <v>1948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1952</v>
      </c>
      <c r="G25" s="619" t="s">
        <v>1933</v>
      </c>
      <c r="H25" s="585" t="s">
        <v>58</v>
      </c>
      <c r="I25" s="619" t="s">
        <v>303</v>
      </c>
      <c r="J25" s="583" t="s">
        <v>227</v>
      </c>
      <c r="K25" s="608" t="s">
        <v>227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1952</v>
      </c>
      <c r="G26" s="619" t="s">
        <v>1953</v>
      </c>
      <c r="H26" s="585" t="s">
        <v>58</v>
      </c>
      <c r="I26" s="619" t="s">
        <v>57</v>
      </c>
      <c r="J26" s="583" t="s">
        <v>227</v>
      </c>
      <c r="K26" s="608" t="s">
        <v>227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1954</v>
      </c>
      <c r="G27" s="619" t="s">
        <v>446</v>
      </c>
      <c r="H27" s="585" t="s">
        <v>1496</v>
      </c>
      <c r="I27" s="619" t="s">
        <v>57</v>
      </c>
      <c r="J27" s="583" t="s">
        <v>443</v>
      </c>
      <c r="K27" s="608" t="s">
        <v>443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1017</v>
      </c>
      <c r="G28" s="619" t="s">
        <v>381</v>
      </c>
      <c r="H28" s="585" t="s">
        <v>469</v>
      </c>
      <c r="I28" s="373" t="s">
        <v>57</v>
      </c>
      <c r="J28" s="583" t="s">
        <v>227</v>
      </c>
      <c r="K28" s="608" t="s">
        <v>227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1017</v>
      </c>
      <c r="G29" s="619" t="s">
        <v>381</v>
      </c>
      <c r="H29" s="585" t="s">
        <v>469</v>
      </c>
      <c r="I29" s="373" t="s">
        <v>362</v>
      </c>
      <c r="J29" s="583" t="s">
        <v>443</v>
      </c>
      <c r="K29" s="608" t="s">
        <v>227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1017</v>
      </c>
      <c r="G30" s="619" t="s">
        <v>381</v>
      </c>
      <c r="H30" s="585" t="s">
        <v>469</v>
      </c>
      <c r="I30" s="373" t="s">
        <v>362</v>
      </c>
      <c r="J30" s="583" t="s">
        <v>227</v>
      </c>
      <c r="K30" s="608" t="s">
        <v>227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1017</v>
      </c>
      <c r="G31" s="619" t="s">
        <v>67</v>
      </c>
      <c r="H31" s="585" t="s">
        <v>363</v>
      </c>
      <c r="I31" s="373" t="s">
        <v>362</v>
      </c>
      <c r="J31" s="583" t="s">
        <v>443</v>
      </c>
      <c r="K31" s="608" t="s">
        <v>443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1017</v>
      </c>
      <c r="G32" s="619" t="s">
        <v>67</v>
      </c>
      <c r="H32" s="585" t="s">
        <v>363</v>
      </c>
      <c r="I32" s="373" t="s">
        <v>1955</v>
      </c>
      <c r="J32" s="583" t="s">
        <v>227</v>
      </c>
      <c r="K32" s="608" t="s">
        <v>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1017</v>
      </c>
      <c r="G33" s="619" t="s">
        <v>67</v>
      </c>
      <c r="H33" s="585" t="s">
        <v>363</v>
      </c>
      <c r="I33" s="373" t="s">
        <v>1955</v>
      </c>
      <c r="J33" s="583" t="s">
        <v>443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227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227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227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1957</v>
      </c>
      <c r="F6" s="605" t="s">
        <v>1957</v>
      </c>
      <c r="G6" s="605" t="s">
        <v>1958</v>
      </c>
      <c r="H6" s="605" t="s">
        <v>1957</v>
      </c>
      <c r="I6" s="605" t="s">
        <v>1958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1960</v>
      </c>
      <c r="F11" s="587" t="s">
        <v>1960</v>
      </c>
      <c r="G11" s="587" t="s">
        <v>616</v>
      </c>
      <c r="H11" s="587" t="s">
        <v>1960</v>
      </c>
      <c r="I11" s="627" t="s">
        <v>616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1960</v>
      </c>
      <c r="F12" s="587" t="s">
        <v>1960</v>
      </c>
      <c r="G12" s="587" t="s">
        <v>616</v>
      </c>
      <c r="H12" s="587" t="s">
        <v>1960</v>
      </c>
      <c r="I12" s="627" t="s">
        <v>616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1961</v>
      </c>
      <c r="F13" s="587" t="s">
        <v>332</v>
      </c>
      <c r="G13" s="587" t="s">
        <v>616</v>
      </c>
      <c r="H13" s="587" t="s">
        <v>1960</v>
      </c>
      <c r="I13" s="627" t="s">
        <v>616</v>
      </c>
      <c r="J13" s="612" t="s">
        <v>1962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1963</v>
      </c>
      <c r="F14" s="587" t="s">
        <v>332</v>
      </c>
      <c r="G14" s="587" t="s">
        <v>616</v>
      </c>
      <c r="H14" s="587" t="s">
        <v>1960</v>
      </c>
      <c r="I14" s="627" t="s">
        <v>616</v>
      </c>
      <c r="J14" s="612" t="s">
        <v>1962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274</v>
      </c>
      <c r="F15" s="587" t="s">
        <v>61</v>
      </c>
      <c r="G15" s="587" t="s">
        <v>616</v>
      </c>
      <c r="H15" s="585" t="s">
        <v>1964</v>
      </c>
      <c r="I15" s="627" t="s">
        <v>616</v>
      </c>
      <c r="J15" s="612" t="s">
        <v>1962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256</v>
      </c>
      <c r="F16" s="587" t="s">
        <v>61</v>
      </c>
      <c r="G16" s="587" t="s">
        <v>616</v>
      </c>
      <c r="H16" s="585" t="s">
        <v>1964</v>
      </c>
      <c r="I16" s="627" t="s">
        <v>1966</v>
      </c>
      <c r="J16" s="612" t="s">
        <v>1962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616</v>
      </c>
      <c r="H17" s="585" t="s">
        <v>1964</v>
      </c>
      <c r="I17" s="627" t="s">
        <v>1966</v>
      </c>
      <c r="J17" s="612" t="s">
        <v>1962</v>
      </c>
      <c r="K17" s="608" t="s">
        <v>443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616</v>
      </c>
      <c r="H18" s="585" t="s">
        <v>1964</v>
      </c>
      <c r="I18" s="627" t="s">
        <v>1967</v>
      </c>
      <c r="J18" s="612" t="s">
        <v>1962</v>
      </c>
      <c r="K18" s="608" t="s">
        <v>443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1968</v>
      </c>
      <c r="F19" s="587" t="s">
        <v>1232</v>
      </c>
      <c r="G19" s="627" t="s">
        <v>1969</v>
      </c>
      <c r="H19" s="585" t="s">
        <v>1964</v>
      </c>
      <c r="I19" s="627" t="s">
        <v>1967</v>
      </c>
      <c r="J19" s="612" t="s">
        <v>1962</v>
      </c>
      <c r="K19" s="608" t="s">
        <v>443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1968</v>
      </c>
      <c r="F20" s="587" t="s">
        <v>1232</v>
      </c>
      <c r="G20" s="627" t="s">
        <v>1969</v>
      </c>
      <c r="H20" s="585" t="s">
        <v>1964</v>
      </c>
      <c r="I20" s="627" t="s">
        <v>1967</v>
      </c>
      <c r="J20" s="612" t="s">
        <v>1962</v>
      </c>
      <c r="K20" s="608" t="s">
        <v>443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1968</v>
      </c>
      <c r="F21" s="587" t="s">
        <v>1232</v>
      </c>
      <c r="G21" s="627" t="s">
        <v>56</v>
      </c>
      <c r="H21" s="585" t="s">
        <v>1964</v>
      </c>
      <c r="I21" s="627" t="s">
        <v>1967</v>
      </c>
      <c r="J21" s="612" t="s">
        <v>1962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1968</v>
      </c>
      <c r="F22" s="587" t="s">
        <v>1232</v>
      </c>
      <c r="G22" s="627" t="s">
        <v>1970</v>
      </c>
      <c r="H22" s="585" t="s">
        <v>1964</v>
      </c>
      <c r="I22" s="627" t="s">
        <v>1967</v>
      </c>
      <c r="J22" s="612" t="s">
        <v>1962</v>
      </c>
      <c r="K22" s="608" t="s">
        <v>443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1968</v>
      </c>
      <c r="F23" s="587" t="s">
        <v>228</v>
      </c>
      <c r="G23" s="627" t="s">
        <v>1971</v>
      </c>
      <c r="H23" s="585" t="s">
        <v>1964</v>
      </c>
      <c r="I23" s="627" t="s">
        <v>1967</v>
      </c>
      <c r="J23" s="612" t="s">
        <v>1962</v>
      </c>
      <c r="K23" s="608" t="s">
        <v>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1934</v>
      </c>
      <c r="F24" s="587" t="s">
        <v>688</v>
      </c>
      <c r="G24" s="627" t="s">
        <v>1971</v>
      </c>
      <c r="H24" s="587" t="s">
        <v>1487</v>
      </c>
      <c r="I24" s="627" t="s">
        <v>1967</v>
      </c>
      <c r="J24" s="612" t="s">
        <v>1962</v>
      </c>
      <c r="K24" s="608" t="s">
        <v>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1934</v>
      </c>
      <c r="F25" s="587" t="s">
        <v>688</v>
      </c>
      <c r="G25" s="627" t="s">
        <v>56</v>
      </c>
      <c r="H25" s="587" t="s">
        <v>1487</v>
      </c>
      <c r="I25" s="627" t="s">
        <v>1972</v>
      </c>
      <c r="J25" s="583"/>
      <c r="K25" s="608" t="s">
        <v>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1973</v>
      </c>
      <c r="N25" s="349">
        <f>COUNTIF(E7:K44, "*Ivan*")/2</f>
        <v>20</v>
      </c>
      <c r="O25" s="419" t="s">
        <v>1974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1934</v>
      </c>
      <c r="F26" s="587" t="s">
        <v>1975</v>
      </c>
      <c r="G26" s="627" t="s">
        <v>1976</v>
      </c>
      <c r="H26" s="587" t="s">
        <v>1487</v>
      </c>
      <c r="I26" s="627" t="s">
        <v>1977</v>
      </c>
      <c r="J26" s="612" t="s">
        <v>1962</v>
      </c>
      <c r="K26" s="608" t="s">
        <v>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1978</v>
      </c>
      <c r="N26" s="349">
        <f>COUNTIF(E7:K44, "*Rahhulann*")/2</f>
        <v>23</v>
      </c>
      <c r="O26" s="419" t="s">
        <v>1974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345</v>
      </c>
      <c r="F27" s="587" t="s">
        <v>688</v>
      </c>
      <c r="G27" s="627" t="s">
        <v>1979</v>
      </c>
      <c r="H27" s="587" t="s">
        <v>1487</v>
      </c>
      <c r="I27" s="627" t="s">
        <v>1977</v>
      </c>
      <c r="J27" s="612" t="s">
        <v>1962</v>
      </c>
      <c r="K27" s="608" t="s">
        <v>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1980</v>
      </c>
      <c r="N27" s="349">
        <f>COUNTIF(E7:K44, "*Lucas*")/2</f>
        <v>0</v>
      </c>
      <c r="O27" s="419" t="s">
        <v>1974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688</v>
      </c>
      <c r="G28" s="627" t="s">
        <v>1979</v>
      </c>
      <c r="H28" s="585" t="s">
        <v>1981</v>
      </c>
      <c r="I28" s="627" t="s">
        <v>1977</v>
      </c>
      <c r="J28" s="612" t="s">
        <v>1962</v>
      </c>
      <c r="K28" s="608" t="s">
        <v>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1982</v>
      </c>
      <c r="N28" s="334">
        <f>COUNTIF(E7:K44, "*Zi Ming*")/2</f>
        <v>0</v>
      </c>
      <c r="O28" s="550" t="s">
        <v>1974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228</v>
      </c>
      <c r="G29" s="627" t="s">
        <v>1979</v>
      </c>
      <c r="H29" s="585" t="s">
        <v>1981</v>
      </c>
      <c r="I29" s="627" t="s">
        <v>1977</v>
      </c>
      <c r="J29" s="612" t="s">
        <v>1962</v>
      </c>
      <c r="K29" s="608" t="s">
        <v>227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228</v>
      </c>
      <c r="G30" s="627" t="s">
        <v>1979</v>
      </c>
      <c r="H30" s="585" t="s">
        <v>1966</v>
      </c>
      <c r="I30" s="628" t="s">
        <v>1983</v>
      </c>
      <c r="J30" s="612" t="s">
        <v>1962</v>
      </c>
      <c r="K30" s="608" t="s">
        <v>227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1984</v>
      </c>
      <c r="F31" s="627" t="s">
        <v>228</v>
      </c>
      <c r="G31" s="627" t="s">
        <v>1979</v>
      </c>
      <c r="H31" s="585" t="s">
        <v>1966</v>
      </c>
      <c r="I31" s="628" t="s">
        <v>1983</v>
      </c>
      <c r="J31" s="612" t="s">
        <v>1962</v>
      </c>
      <c r="K31" s="608" t="s">
        <v>227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1984</v>
      </c>
      <c r="F32" s="627" t="s">
        <v>228</v>
      </c>
      <c r="G32" s="627" t="s">
        <v>1979</v>
      </c>
      <c r="H32" s="585" t="s">
        <v>1985</v>
      </c>
      <c r="I32" s="628" t="s">
        <v>1983</v>
      </c>
      <c r="J32" s="612" t="s">
        <v>1962</v>
      </c>
      <c r="K32" s="608" t="s">
        <v>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1984</v>
      </c>
      <c r="F33" s="627" t="s">
        <v>1986</v>
      </c>
      <c r="G33" s="627" t="s">
        <v>1979</v>
      </c>
      <c r="H33" s="585" t="s">
        <v>1985</v>
      </c>
      <c r="I33" s="628" t="s">
        <v>1983</v>
      </c>
      <c r="J33" s="612" t="s">
        <v>1962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1945</v>
      </c>
      <c r="I34" s="612" t="s">
        <v>1962</v>
      </c>
      <c r="J34" s="612" t="s">
        <v>1962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1945</v>
      </c>
      <c r="I35" s="612" t="s">
        <v>1962</v>
      </c>
      <c r="J35" s="612" t="s">
        <v>1962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1945</v>
      </c>
      <c r="I36" s="612" t="s">
        <v>1962</v>
      </c>
      <c r="J36" s="612" t="s">
        <v>1962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1987</v>
      </c>
      <c r="I37" s="612" t="s">
        <v>1962</v>
      </c>
      <c r="J37" s="612" t="s">
        <v>1962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1987</v>
      </c>
      <c r="I38" s="612" t="s">
        <v>1973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1988</v>
      </c>
      <c r="I39" s="612" t="s">
        <v>1962</v>
      </c>
      <c r="J39" s="612" t="s">
        <v>1962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1988</v>
      </c>
      <c r="I40" s="612" t="s">
        <v>1962</v>
      </c>
      <c r="J40" s="612" t="s">
        <v>1962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1962</v>
      </c>
      <c r="J41" s="612" t="s">
        <v>1962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1962</v>
      </c>
      <c r="J42" s="612" t="s">
        <v>1962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79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419</v>
      </c>
      <c r="F6" s="605" t="s">
        <v>1990</v>
      </c>
      <c r="G6" s="605" t="s">
        <v>1991</v>
      </c>
      <c r="H6" s="605" t="s">
        <v>1992</v>
      </c>
      <c r="I6" s="605" t="s">
        <v>1991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1496</v>
      </c>
      <c r="G11" s="689" t="s">
        <v>1993</v>
      </c>
      <c r="H11" s="689" t="s">
        <v>1496</v>
      </c>
      <c r="I11" s="689" t="s">
        <v>1993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1496</v>
      </c>
      <c r="G12" s="689" t="s">
        <v>1993</v>
      </c>
      <c r="H12" s="689" t="s">
        <v>1496</v>
      </c>
      <c r="I12" s="689" t="s">
        <v>1993</v>
      </c>
      <c r="J12" s="583" t="s">
        <v>925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1496</v>
      </c>
      <c r="G13" s="689" t="s">
        <v>1993</v>
      </c>
      <c r="H13" s="689" t="s">
        <v>1496</v>
      </c>
      <c r="I13" s="689" t="s">
        <v>1993</v>
      </c>
      <c r="J13" s="583" t="s">
        <v>925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1995</v>
      </c>
      <c r="G14" s="587" t="s">
        <v>1996</v>
      </c>
      <c r="H14" s="585" t="s">
        <v>1013</v>
      </c>
      <c r="I14" s="627" t="s">
        <v>229</v>
      </c>
      <c r="J14" s="583" t="s">
        <v>925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1995</v>
      </c>
      <c r="G15" s="639" t="s">
        <v>1997</v>
      </c>
      <c r="H15" s="585" t="s">
        <v>1998</v>
      </c>
      <c r="I15" s="627" t="s">
        <v>229</v>
      </c>
      <c r="J15" s="583" t="s">
        <v>1999</v>
      </c>
      <c r="K15" s="608" t="s">
        <v>925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1995</v>
      </c>
      <c r="G16" s="639" t="s">
        <v>1997</v>
      </c>
      <c r="H16" s="585" t="s">
        <v>1998</v>
      </c>
      <c r="I16" s="627" t="s">
        <v>255</v>
      </c>
      <c r="J16" s="583" t="s">
        <v>1999</v>
      </c>
      <c r="K16" s="608" t="s">
        <v>925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2000</v>
      </c>
      <c r="G17" s="656" t="s">
        <v>2001</v>
      </c>
      <c r="H17" s="585" t="s">
        <v>1998</v>
      </c>
      <c r="I17" s="627" t="s">
        <v>255</v>
      </c>
      <c r="J17" s="583" t="s">
        <v>1999</v>
      </c>
      <c r="K17" s="608" t="s">
        <v>925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2002</v>
      </c>
      <c r="G18" s="657" t="s">
        <v>2003</v>
      </c>
      <c r="H18" s="585" t="s">
        <v>1970</v>
      </c>
      <c r="I18" s="627" t="s">
        <v>255</v>
      </c>
      <c r="J18" s="583" t="s">
        <v>1999</v>
      </c>
      <c r="K18" s="608" t="s">
        <v>925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2002</v>
      </c>
      <c r="G19" s="657" t="s">
        <v>2004</v>
      </c>
      <c r="H19" s="585" t="s">
        <v>1970</v>
      </c>
      <c r="I19" s="657" t="s">
        <v>2005</v>
      </c>
      <c r="J19" s="583" t="s">
        <v>1999</v>
      </c>
      <c r="K19" s="608" t="s">
        <v>925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2006</v>
      </c>
      <c r="G20" s="657" t="s">
        <v>2004</v>
      </c>
      <c r="H20" s="585" t="s">
        <v>1962</v>
      </c>
      <c r="I20" s="657" t="s">
        <v>2007</v>
      </c>
      <c r="J20" s="583" t="s">
        <v>1999</v>
      </c>
      <c r="K20" s="608" t="s">
        <v>925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2006</v>
      </c>
      <c r="G21" s="657" t="s">
        <v>2004</v>
      </c>
      <c r="H21" s="585" t="s">
        <v>1962</v>
      </c>
      <c r="I21" s="670" t="s">
        <v>2007</v>
      </c>
      <c r="J21" s="583" t="s">
        <v>1999</v>
      </c>
      <c r="K21" s="608" t="s">
        <v>925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2006</v>
      </c>
      <c r="G22" s="657" t="s">
        <v>2004</v>
      </c>
      <c r="H22" s="585" t="s">
        <v>2009</v>
      </c>
      <c r="I22" s="670" t="s">
        <v>2007</v>
      </c>
      <c r="J22" s="583" t="s">
        <v>1973</v>
      </c>
      <c r="K22" s="608" t="s">
        <v>925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2010</v>
      </c>
      <c r="G23" s="657" t="s">
        <v>2011</v>
      </c>
      <c r="H23" s="669" t="s">
        <v>2012</v>
      </c>
      <c r="I23" s="670" t="s">
        <v>2013</v>
      </c>
      <c r="J23" s="583" t="s">
        <v>2014</v>
      </c>
      <c r="K23" s="608" t="s">
        <v>925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2010</v>
      </c>
      <c r="G24" s="657" t="s">
        <v>2015</v>
      </c>
      <c r="H24" s="669" t="s">
        <v>2016</v>
      </c>
      <c r="I24" s="670" t="s">
        <v>2013</v>
      </c>
      <c r="J24" s="583" t="s">
        <v>2014</v>
      </c>
      <c r="K24" s="608" t="s">
        <v>925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268</v>
      </c>
      <c r="N24" s="349">
        <f>COUNTIF(E7:K44, "*Foo*")/2</f>
        <v>0</v>
      </c>
      <c r="O24" s="326" t="s">
        <v>2017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2010</v>
      </c>
      <c r="G25" s="657" t="s">
        <v>2018</v>
      </c>
      <c r="H25" s="669" t="s">
        <v>2019</v>
      </c>
      <c r="I25" s="657" t="s">
        <v>2020</v>
      </c>
      <c r="J25" s="583" t="s">
        <v>2014</v>
      </c>
      <c r="K25" s="608" t="s">
        <v>925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2010</v>
      </c>
      <c r="G26" s="657" t="s">
        <v>2018</v>
      </c>
      <c r="H26" s="669" t="s">
        <v>2019</v>
      </c>
      <c r="I26" s="657" t="s">
        <v>2021</v>
      </c>
      <c r="J26" s="583" t="s">
        <v>2014</v>
      </c>
      <c r="K26" s="608" t="s">
        <v>925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2022</v>
      </c>
      <c r="G27" s="657" t="s">
        <v>2015</v>
      </c>
      <c r="H27" s="585" t="s">
        <v>2019</v>
      </c>
      <c r="I27" s="657" t="s">
        <v>2023</v>
      </c>
      <c r="J27" s="583" t="s">
        <v>227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2022</v>
      </c>
      <c r="G28" s="657" t="s">
        <v>2024</v>
      </c>
      <c r="H28" s="585" t="s">
        <v>2016</v>
      </c>
      <c r="I28" s="657" t="s">
        <v>2023</v>
      </c>
      <c r="J28" s="583" t="s">
        <v>2014</v>
      </c>
      <c r="K28" s="608" t="s">
        <v>925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1030</v>
      </c>
      <c r="G29" s="657" t="s">
        <v>2025</v>
      </c>
      <c r="H29" s="585" t="s">
        <v>2016</v>
      </c>
      <c r="I29" s="657" t="s">
        <v>1978</v>
      </c>
      <c r="J29" s="583" t="s">
        <v>2014</v>
      </c>
      <c r="K29" s="608" t="s">
        <v>925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2026</v>
      </c>
      <c r="N29" s="643">
        <f>COUNTIF(E7:K44, "*Heng*")/2</f>
        <v>3.5</v>
      </c>
      <c r="O29" s="655" t="s">
        <v>2027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1030</v>
      </c>
      <c r="G30" s="657" t="s">
        <v>2025</v>
      </c>
      <c r="H30" s="585" t="s">
        <v>2028</v>
      </c>
      <c r="I30" s="657" t="s">
        <v>2029</v>
      </c>
      <c r="J30" s="583" t="s">
        <v>2014</v>
      </c>
      <c r="K30" s="608" t="s">
        <v>925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1030</v>
      </c>
      <c r="G31" s="627" t="s">
        <v>1962</v>
      </c>
      <c r="H31" s="585" t="s">
        <v>2028</v>
      </c>
      <c r="I31" s="657" t="s">
        <v>2029</v>
      </c>
      <c r="J31" s="583" t="s">
        <v>2014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1030</v>
      </c>
      <c r="G32" s="627" t="s">
        <v>1962</v>
      </c>
      <c r="H32" s="585" t="s">
        <v>1966</v>
      </c>
      <c r="I32" s="657" t="s">
        <v>2029</v>
      </c>
      <c r="J32" s="583" t="s">
        <v>2014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1030</v>
      </c>
      <c r="G33" s="627" t="s">
        <v>2030</v>
      </c>
      <c r="H33" s="585" t="s">
        <v>1966</v>
      </c>
      <c r="I33" s="657" t="s">
        <v>2029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>
      <c r="A47" t="s">
        <v>2033</v>
      </c>
      <c r="B47" s="659"/>
      <c r="C47" s="217" t="s">
        <v>2032</v>
      </c>
      <c r="D47" s="255" t="s">
        <v>2034</v>
      </c>
      <c r="M47" s="61"/>
      <c r="N47" s="62"/>
      <c r="O47" s="61"/>
    </row>
    <row r="48" spans="1:20">
      <c r="A48" t="s">
        <v>2035</v>
      </c>
      <c r="B48" s="661"/>
      <c r="C48" s="660" t="s">
        <v>2032</v>
      </c>
      <c r="D48" s="61" t="s">
        <v>2036</v>
      </c>
      <c r="M48" s="61"/>
      <c r="N48" s="62"/>
      <c r="O48" s="61"/>
    </row>
    <row r="49" spans="1:15">
      <c r="A49" t="s">
        <v>2037</v>
      </c>
      <c r="B49" s="663"/>
      <c r="C49" s="660" t="s">
        <v>2032</v>
      </c>
      <c r="D49" s="255" t="s">
        <v>2038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2039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1905</v>
      </c>
      <c r="M5" s="644" t="s">
        <v>82</v>
      </c>
      <c r="N5" s="442" t="s">
        <v>83</v>
      </c>
      <c r="O5" s="664" t="s">
        <v>84</v>
      </c>
      <c r="P5" s="376" t="s">
        <v>2041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2042</v>
      </c>
      <c r="F6" s="605" t="s">
        <v>2042</v>
      </c>
      <c r="G6" s="605" t="s">
        <v>2042</v>
      </c>
      <c r="H6" s="605" t="s">
        <v>2042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2044</v>
      </c>
      <c r="F11" s="689" t="s">
        <v>2044</v>
      </c>
      <c r="G11" s="689" t="s">
        <v>2044</v>
      </c>
      <c r="H11" s="690" t="s">
        <v>2044</v>
      </c>
      <c r="I11" s="691" t="s">
        <v>2044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2044</v>
      </c>
      <c r="F12" s="689" t="s">
        <v>2044</v>
      </c>
      <c r="G12" s="689" t="s">
        <v>2044</v>
      </c>
      <c r="H12" s="690" t="s">
        <v>2044</v>
      </c>
      <c r="I12" s="691" t="s">
        <v>2044</v>
      </c>
      <c r="J12" s="583" t="s">
        <v>1999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2044</v>
      </c>
      <c r="F13" s="689" t="s">
        <v>2044</v>
      </c>
      <c r="G13" s="689" t="s">
        <v>2044</v>
      </c>
      <c r="H13" s="690" t="s">
        <v>2044</v>
      </c>
      <c r="I13" s="691" t="s">
        <v>2044</v>
      </c>
      <c r="J13" s="583" t="s">
        <v>1999</v>
      </c>
      <c r="K13" s="583" t="s">
        <v>2045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2047</v>
      </c>
      <c r="F14" s="587" t="s">
        <v>2047</v>
      </c>
      <c r="G14" s="675" t="s">
        <v>2048</v>
      </c>
      <c r="H14" s="658" t="s">
        <v>2049</v>
      </c>
      <c r="I14" s="627" t="s">
        <v>2049</v>
      </c>
      <c r="J14" s="583" t="s">
        <v>1999</v>
      </c>
      <c r="K14" s="583" t="s">
        <v>2045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2050</v>
      </c>
      <c r="F15" s="671" t="s">
        <v>2047</v>
      </c>
      <c r="G15" s="677" t="s">
        <v>2051</v>
      </c>
      <c r="H15" s="658" t="s">
        <v>2049</v>
      </c>
      <c r="I15" s="627" t="s">
        <v>2030</v>
      </c>
      <c r="J15" s="583" t="s">
        <v>1999</v>
      </c>
      <c r="K15" s="583" t="s">
        <v>2045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2052</v>
      </c>
      <c r="F16" s="672" t="s">
        <v>2047</v>
      </c>
      <c r="G16" s="677" t="s">
        <v>2051</v>
      </c>
      <c r="H16" s="658" t="s">
        <v>2053</v>
      </c>
      <c r="I16" s="627" t="s">
        <v>2054</v>
      </c>
      <c r="J16" s="583" t="s">
        <v>1999</v>
      </c>
      <c r="K16" s="583" t="s">
        <v>2045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2052</v>
      </c>
      <c r="F17" s="673" t="s">
        <v>2055</v>
      </c>
      <c r="G17" s="677" t="s">
        <v>2051</v>
      </c>
      <c r="H17" s="658" t="s">
        <v>2053</v>
      </c>
      <c r="I17" s="627" t="s">
        <v>2056</v>
      </c>
      <c r="J17" s="583" t="s">
        <v>1999</v>
      </c>
      <c r="K17" s="583" t="s">
        <v>2045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2057</v>
      </c>
      <c r="F18" s="673" t="s">
        <v>2058</v>
      </c>
      <c r="G18" s="677" t="s">
        <v>2051</v>
      </c>
      <c r="H18" s="674" t="s">
        <v>2059</v>
      </c>
      <c r="I18" s="627" t="s">
        <v>2056</v>
      </c>
      <c r="J18" s="583" t="s">
        <v>1999</v>
      </c>
      <c r="K18" s="583" t="s">
        <v>2045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2057</v>
      </c>
      <c r="F19" s="673" t="s">
        <v>2058</v>
      </c>
      <c r="G19" s="677" t="s">
        <v>2060</v>
      </c>
      <c r="H19" s="674" t="s">
        <v>2059</v>
      </c>
      <c r="I19" s="627" t="s">
        <v>2054</v>
      </c>
      <c r="J19" s="583" t="s">
        <v>1999</v>
      </c>
      <c r="K19" s="583" t="s">
        <v>2045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2057</v>
      </c>
      <c r="F20" s="673" t="s">
        <v>2061</v>
      </c>
      <c r="G20" s="677" t="s">
        <v>2060</v>
      </c>
      <c r="H20" s="674" t="s">
        <v>2059</v>
      </c>
      <c r="I20" s="627" t="s">
        <v>2056</v>
      </c>
      <c r="J20" s="583" t="s">
        <v>1999</v>
      </c>
      <c r="K20" s="583" t="s">
        <v>2045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2057</v>
      </c>
      <c r="F21" s="673" t="s">
        <v>2062</v>
      </c>
      <c r="G21" s="677" t="s">
        <v>2060</v>
      </c>
      <c r="H21" s="674" t="s">
        <v>2059</v>
      </c>
      <c r="I21" s="627" t="s">
        <v>2063</v>
      </c>
      <c r="J21" s="583" t="s">
        <v>1999</v>
      </c>
      <c r="K21" s="583" t="s">
        <v>2045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2057</v>
      </c>
      <c r="F22" s="673" t="s">
        <v>2062</v>
      </c>
      <c r="G22" s="677" t="s">
        <v>2064</v>
      </c>
      <c r="H22" s="674" t="s">
        <v>2065</v>
      </c>
      <c r="I22" s="657" t="s">
        <v>2066</v>
      </c>
      <c r="J22" s="583" t="s">
        <v>1999</v>
      </c>
      <c r="K22" s="583" t="s">
        <v>2045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2057</v>
      </c>
      <c r="F23" s="656" t="s">
        <v>2067</v>
      </c>
      <c r="G23" s="676" t="s">
        <v>1973</v>
      </c>
      <c r="H23" s="658" t="s">
        <v>2068</v>
      </c>
      <c r="I23" s="657" t="s">
        <v>2066</v>
      </c>
      <c r="J23" s="583" t="s">
        <v>1999</v>
      </c>
      <c r="K23" s="583" t="s">
        <v>2069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2070</v>
      </c>
      <c r="F24" s="656" t="s">
        <v>2055</v>
      </c>
      <c r="G24" s="657" t="s">
        <v>2071</v>
      </c>
      <c r="H24" s="658" t="s">
        <v>2024</v>
      </c>
      <c r="I24" s="657" t="s">
        <v>2066</v>
      </c>
      <c r="J24" s="583"/>
      <c r="K24" s="583" t="s">
        <v>2069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268</v>
      </c>
      <c r="N24" s="349">
        <f>COUNTIF(E7:K44, "*Foo*")/2</f>
        <v>2.5</v>
      </c>
      <c r="O24" s="417" t="s">
        <v>1994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1983</v>
      </c>
      <c r="F25" s="656" t="s">
        <v>2062</v>
      </c>
      <c r="G25" s="657" t="s">
        <v>2071</v>
      </c>
      <c r="H25" s="658" t="s">
        <v>2072</v>
      </c>
      <c r="I25" s="657" t="s">
        <v>2073</v>
      </c>
      <c r="J25" s="583" t="s">
        <v>2014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2074</v>
      </c>
      <c r="F26" s="656" t="s">
        <v>2055</v>
      </c>
      <c r="G26" s="657" t="s">
        <v>2071</v>
      </c>
      <c r="H26" s="658" t="s">
        <v>2072</v>
      </c>
      <c r="I26" s="657" t="s">
        <v>2075</v>
      </c>
      <c r="J26" s="583" t="s">
        <v>2014</v>
      </c>
      <c r="K26" s="583" t="s">
        <v>2069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2057</v>
      </c>
      <c r="F27" s="657" t="s">
        <v>2049</v>
      </c>
      <c r="G27" s="657" t="s">
        <v>2071</v>
      </c>
      <c r="H27" s="658" t="s">
        <v>2076</v>
      </c>
      <c r="I27" s="657" t="s">
        <v>2077</v>
      </c>
      <c r="J27" s="583" t="s">
        <v>2014</v>
      </c>
      <c r="K27" s="583" t="s">
        <v>2069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2057</v>
      </c>
      <c r="F28" s="657" t="s">
        <v>2078</v>
      </c>
      <c r="G28" s="657" t="s">
        <v>2071</v>
      </c>
      <c r="H28" s="658" t="s">
        <v>2048</v>
      </c>
      <c r="I28" s="657" t="s">
        <v>2079</v>
      </c>
      <c r="J28" s="583" t="s">
        <v>2014</v>
      </c>
      <c r="K28" s="583" t="s">
        <v>2069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2010</v>
      </c>
      <c r="F29" s="657" t="s">
        <v>2078</v>
      </c>
      <c r="G29" s="657" t="s">
        <v>2071</v>
      </c>
      <c r="H29" s="658" t="s">
        <v>1983</v>
      </c>
      <c r="I29" s="657" t="s">
        <v>2080</v>
      </c>
      <c r="J29" s="583" t="s">
        <v>2014</v>
      </c>
      <c r="K29" s="583" t="s">
        <v>2069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276</v>
      </c>
      <c r="F30" s="628" t="s">
        <v>290</v>
      </c>
      <c r="G30" s="657" t="s">
        <v>2071</v>
      </c>
      <c r="H30" s="658" t="s">
        <v>1983</v>
      </c>
      <c r="I30" s="657" t="s">
        <v>2081</v>
      </c>
      <c r="J30" s="583" t="s">
        <v>2014</v>
      </c>
      <c r="K30" s="583" t="s">
        <v>2069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2082</v>
      </c>
      <c r="N30" s="418">
        <f>COUNTIF(E7:K44, "*Phay*")/2</f>
        <v>0</v>
      </c>
      <c r="O30" s="418" t="s">
        <v>2083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276</v>
      </c>
      <c r="F31" s="628" t="s">
        <v>290</v>
      </c>
      <c r="G31" s="657" t="s">
        <v>2084</v>
      </c>
      <c r="H31" s="658" t="s">
        <v>1983</v>
      </c>
      <c r="I31" s="657" t="s">
        <v>2085</v>
      </c>
      <c r="J31" s="583" t="s">
        <v>2014</v>
      </c>
      <c r="K31" s="583" t="s">
        <v>2069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276</v>
      </c>
      <c r="F32" s="628" t="s">
        <v>290</v>
      </c>
      <c r="G32" s="657" t="s">
        <v>2086</v>
      </c>
      <c r="H32" s="585" t="s">
        <v>1978</v>
      </c>
      <c r="I32" s="657" t="s">
        <v>2087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276</v>
      </c>
      <c r="F33" s="628" t="s">
        <v>290</v>
      </c>
      <c r="G33" s="657" t="s">
        <v>2088</v>
      </c>
      <c r="H33" s="585" t="s">
        <v>1978</v>
      </c>
      <c r="I33" s="657" t="s">
        <v>2085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2089</v>
      </c>
      <c r="H34" s="612"/>
      <c r="I34" s="612" t="s">
        <v>2090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2089</v>
      </c>
      <c r="H35" s="612"/>
      <c r="I35" s="612" t="s">
        <v>2091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1973</v>
      </c>
      <c r="H36" s="612"/>
      <c r="I36" s="612" t="s">
        <v>2092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1973</v>
      </c>
      <c r="H37" s="612"/>
      <c r="I37" s="612" t="s">
        <v>2092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1973</v>
      </c>
      <c r="H38" s="613"/>
      <c r="I38" s="612" t="s">
        <v>2091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1973</v>
      </c>
      <c r="H39" s="613"/>
      <c r="I39" s="612" t="s">
        <v>2092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1973</v>
      </c>
      <c r="H40" s="614"/>
      <c r="I40" s="612" t="s">
        <v>2093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1973</v>
      </c>
      <c r="H41" s="615"/>
      <c r="I41" s="612" t="s">
        <v>2094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1973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 ht="15" customHeight="1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 ht="15" customHeight="1">
      <c r="A48" t="s">
        <v>2095</v>
      </c>
      <c r="B48" s="678"/>
      <c r="C48" s="217"/>
      <c r="D48" s="255" t="s">
        <v>2096</v>
      </c>
      <c r="F48" s="569"/>
      <c r="M48" s="61"/>
      <c r="N48" s="62"/>
      <c r="O48" s="61"/>
    </row>
    <row r="49" spans="1:15" ht="15" customHeight="1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 ht="15" customHeight="1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2097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2098</v>
      </c>
      <c r="F6" s="605" t="s">
        <v>2098</v>
      </c>
      <c r="G6" s="605" t="s">
        <v>2098</v>
      </c>
      <c r="H6" s="605" t="s">
        <v>2098</v>
      </c>
      <c r="I6" s="605" t="s">
        <v>2098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2100</v>
      </c>
      <c r="F11" s="692" t="s">
        <v>2100</v>
      </c>
      <c r="G11" s="692" t="s">
        <v>2100</v>
      </c>
      <c r="H11" s="692" t="s">
        <v>2100</v>
      </c>
      <c r="I11" s="692" t="s">
        <v>2100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2100</v>
      </c>
      <c r="F12" s="692" t="s">
        <v>2100</v>
      </c>
      <c r="G12" s="692" t="s">
        <v>2100</v>
      </c>
      <c r="H12" s="692" t="s">
        <v>2100</v>
      </c>
      <c r="I12" s="692" t="s">
        <v>2100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2100</v>
      </c>
      <c r="F13" s="692" t="s">
        <v>2100</v>
      </c>
      <c r="G13" s="692" t="s">
        <v>2100</v>
      </c>
      <c r="H13" s="692" t="s">
        <v>2101</v>
      </c>
      <c r="I13" s="692" t="s">
        <v>2100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2063</v>
      </c>
      <c r="F14" s="515" t="s">
        <v>2102</v>
      </c>
      <c r="G14" s="515" t="s">
        <v>2102</v>
      </c>
      <c r="H14" s="693" t="s">
        <v>2103</v>
      </c>
      <c r="I14" s="694" t="s">
        <v>2104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2063</v>
      </c>
      <c r="F15" s="515" t="s">
        <v>2102</v>
      </c>
      <c r="G15" s="515" t="s">
        <v>2102</v>
      </c>
      <c r="H15" s="693" t="s">
        <v>2103</v>
      </c>
      <c r="I15" s="695" t="s">
        <v>2105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2063</v>
      </c>
      <c r="F16" s="515" t="s">
        <v>2102</v>
      </c>
      <c r="G16" s="515" t="s">
        <v>2102</v>
      </c>
      <c r="H16" s="693" t="s">
        <v>2103</v>
      </c>
      <c r="I16" s="695" t="s">
        <v>2105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2063</v>
      </c>
      <c r="F17" s="515" t="s">
        <v>2106</v>
      </c>
      <c r="G17" s="338" t="s">
        <v>2102</v>
      </c>
      <c r="H17" s="693" t="s">
        <v>2103</v>
      </c>
      <c r="I17" s="694" t="s">
        <v>2107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2108</v>
      </c>
      <c r="F18" s="515" t="s">
        <v>2109</v>
      </c>
      <c r="G18" s="306" t="s">
        <v>2110</v>
      </c>
      <c r="H18" s="693" t="s">
        <v>2111</v>
      </c>
      <c r="I18" s="694" t="s">
        <v>2107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2010</v>
      </c>
      <c r="F19" s="515" t="s">
        <v>2109</v>
      </c>
      <c r="G19" s="306" t="s">
        <v>2113</v>
      </c>
      <c r="H19" s="693" t="s">
        <v>2114</v>
      </c>
      <c r="I19" s="694" t="s">
        <v>2115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2010</v>
      </c>
      <c r="F20" s="338" t="s">
        <v>2116</v>
      </c>
      <c r="G20" s="306" t="s">
        <v>2117</v>
      </c>
      <c r="H20" s="658" t="s">
        <v>2118</v>
      </c>
      <c r="I20" s="694" t="s">
        <v>2115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2010</v>
      </c>
      <c r="F21" s="338" t="s">
        <v>2116</v>
      </c>
      <c r="G21" s="306" t="s">
        <v>2117</v>
      </c>
      <c r="H21" s="658" t="s">
        <v>2118</v>
      </c>
      <c r="I21" s="694" t="s">
        <v>2115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2010</v>
      </c>
      <c r="F22" s="338" t="s">
        <v>2116</v>
      </c>
      <c r="G22" s="306" t="s">
        <v>2117</v>
      </c>
      <c r="H22" s="658" t="s">
        <v>2119</v>
      </c>
      <c r="I22" s="694" t="s">
        <v>2115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2120</v>
      </c>
      <c r="F23" s="338" t="s">
        <v>2121</v>
      </c>
      <c r="G23" s="306" t="s">
        <v>1966</v>
      </c>
      <c r="H23" s="658" t="s">
        <v>2122</v>
      </c>
      <c r="I23" s="694" t="s">
        <v>2123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2124</v>
      </c>
      <c r="F24" s="338" t="s">
        <v>2121</v>
      </c>
      <c r="G24" s="306" t="s">
        <v>1966</v>
      </c>
      <c r="H24" s="658" t="s">
        <v>2125</v>
      </c>
      <c r="I24" s="694" t="s">
        <v>2126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2127</v>
      </c>
      <c r="F25" s="338" t="s">
        <v>2121</v>
      </c>
      <c r="G25" s="306" t="s">
        <v>1966</v>
      </c>
      <c r="H25" s="658" t="s">
        <v>2125</v>
      </c>
      <c r="I25" s="694" t="s">
        <v>2126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2128</v>
      </c>
      <c r="F26" s="338" t="s">
        <v>2129</v>
      </c>
      <c r="G26" s="306" t="s">
        <v>1966</v>
      </c>
      <c r="H26" s="658" t="s">
        <v>2125</v>
      </c>
      <c r="I26" s="694" t="s">
        <v>2130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2120</v>
      </c>
      <c r="F27" s="338" t="s">
        <v>2131</v>
      </c>
      <c r="G27" s="306" t="s">
        <v>1966</v>
      </c>
      <c r="H27" s="658" t="s">
        <v>2132</v>
      </c>
      <c r="I27" s="694" t="s">
        <v>2130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2133</v>
      </c>
      <c r="F28" s="338" t="s">
        <v>2121</v>
      </c>
      <c r="G28" s="306" t="s">
        <v>1966</v>
      </c>
      <c r="H28" s="658" t="s">
        <v>2134</v>
      </c>
      <c r="I28" s="694" t="s">
        <v>2130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2133</v>
      </c>
      <c r="F29" s="515" t="s">
        <v>2117</v>
      </c>
      <c r="G29" s="306" t="s">
        <v>1966</v>
      </c>
      <c r="H29" s="658" t="s">
        <v>2135</v>
      </c>
      <c r="I29" s="694" t="s">
        <v>2136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2137</v>
      </c>
      <c r="F30" s="515" t="s">
        <v>2137</v>
      </c>
      <c r="G30" s="306" t="s">
        <v>1966</v>
      </c>
      <c r="H30" s="658" t="s">
        <v>2135</v>
      </c>
      <c r="I30" s="694" t="s">
        <v>2136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2137</v>
      </c>
      <c r="F31" s="515" t="s">
        <v>2137</v>
      </c>
      <c r="G31" s="306" t="s">
        <v>1966</v>
      </c>
      <c r="H31" s="658" t="s">
        <v>2135</v>
      </c>
      <c r="I31" s="694" t="s">
        <v>2138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2137</v>
      </c>
      <c r="F32" s="515" t="s">
        <v>2137</v>
      </c>
      <c r="G32" s="306" t="s">
        <v>1966</v>
      </c>
      <c r="H32" s="693" t="s">
        <v>2103</v>
      </c>
      <c r="I32" s="694" t="s">
        <v>2138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2137</v>
      </c>
      <c r="F33" s="515" t="s">
        <v>2137</v>
      </c>
      <c r="G33" s="306" t="s">
        <v>1966</v>
      </c>
      <c r="H33" s="693" t="s">
        <v>2103</v>
      </c>
      <c r="I33" s="694" t="s">
        <v>2139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1973</v>
      </c>
      <c r="H34" s="538" t="s">
        <v>2140</v>
      </c>
      <c r="I34" s="583" t="s">
        <v>2141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2140</v>
      </c>
      <c r="I35" s="583" t="s">
        <v>2141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1973</v>
      </c>
      <c r="I36" s="583" t="s">
        <v>2141</v>
      </c>
      <c r="J36" s="583"/>
      <c r="K36" s="553" t="s">
        <v>2142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2143</v>
      </c>
      <c r="I37" s="583" t="s">
        <v>2141</v>
      </c>
      <c r="J37" s="583"/>
      <c r="K37" s="553" t="s">
        <v>2142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1973</v>
      </c>
      <c r="I38" s="583" t="s">
        <v>2141</v>
      </c>
      <c r="J38" s="583"/>
      <c r="K38" s="553" t="s">
        <v>2142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1973</v>
      </c>
      <c r="I39" s="583" t="s">
        <v>2141</v>
      </c>
      <c r="J39" s="583"/>
      <c r="K39" s="553" t="s">
        <v>2142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1973</v>
      </c>
      <c r="I40" s="583" t="s">
        <v>2141</v>
      </c>
      <c r="J40" s="278"/>
      <c r="K40" s="553" t="s">
        <v>2142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2144</v>
      </c>
      <c r="J41" s="583"/>
      <c r="K41" s="553" t="s">
        <v>2142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2141</v>
      </c>
      <c r="J42" s="583"/>
      <c r="K42" s="553" t="s">
        <v>2142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2145</v>
      </c>
      <c r="J43" s="583"/>
      <c r="K43" s="553" t="s">
        <v>2142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4" t="s">
        <v>2146</v>
      </c>
      <c r="C60" s="844"/>
      <c r="D60" s="844"/>
      <c r="E60" s="844"/>
    </row>
    <row r="61" spans="1:15">
      <c r="B61" s="844" t="s">
        <v>2147</v>
      </c>
      <c r="C61" s="844"/>
      <c r="D61" s="822"/>
      <c r="E61" s="822"/>
      <c r="F61" s="822"/>
    </row>
    <row r="62" spans="1:15">
      <c r="B62" s="844" t="s">
        <v>2148</v>
      </c>
      <c r="C62" s="844"/>
      <c r="D62" s="844"/>
      <c r="E62" s="844"/>
      <c r="F62" s="844"/>
    </row>
    <row r="63" spans="1:15">
      <c r="B63" s="844" t="s">
        <v>2149</v>
      </c>
      <c r="C63" s="844"/>
      <c r="D63" s="844"/>
      <c r="E63" s="844"/>
      <c r="F63" s="844"/>
    </row>
    <row r="64" spans="1:15">
      <c r="B64" s="844" t="s">
        <v>2150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2152</v>
      </c>
      <c r="F6" s="605" t="s">
        <v>2152</v>
      </c>
      <c r="G6" s="605" t="s">
        <v>2152</v>
      </c>
      <c r="H6" s="605" t="s">
        <v>2152</v>
      </c>
      <c r="I6" s="605" t="s">
        <v>2152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2153</v>
      </c>
      <c r="G11" s="692" t="s">
        <v>2153</v>
      </c>
      <c r="H11" s="692" t="s">
        <v>2153</v>
      </c>
      <c r="I11" s="692" t="s">
        <v>2153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6</v>
      </c>
      <c r="O11" s="686" t="s">
        <v>2154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2153</v>
      </c>
      <c r="G12" s="692" t="s">
        <v>2153</v>
      </c>
      <c r="H12" s="692" t="s">
        <v>2153</v>
      </c>
      <c r="I12" s="692" t="s">
        <v>2153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2153</v>
      </c>
      <c r="G13" s="692" t="s">
        <v>2153</v>
      </c>
      <c r="H13" s="692" t="s">
        <v>2153</v>
      </c>
      <c r="I13" s="692" t="s">
        <v>2153</v>
      </c>
      <c r="J13" s="583" t="s">
        <v>2155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448</v>
      </c>
      <c r="G14" s="515" t="s">
        <v>2131</v>
      </c>
      <c r="H14" s="702" t="s">
        <v>2156</v>
      </c>
      <c r="I14" s="452" t="s">
        <v>2129</v>
      </c>
      <c r="J14" s="583" t="s">
        <v>2155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448</v>
      </c>
      <c r="G15" s="515" t="s">
        <v>2131</v>
      </c>
      <c r="H15" s="702" t="s">
        <v>2156</v>
      </c>
      <c r="I15" s="452" t="s">
        <v>2157</v>
      </c>
      <c r="J15" s="583" t="s">
        <v>2155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448</v>
      </c>
      <c r="G16" s="515" t="s">
        <v>2131</v>
      </c>
      <c r="H16" s="702" t="s">
        <v>2156</v>
      </c>
      <c r="I16" s="452" t="s">
        <v>2157</v>
      </c>
      <c r="J16" s="583" t="s">
        <v>2158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2160</v>
      </c>
      <c r="G17" s="515" t="s">
        <v>2161</v>
      </c>
      <c r="H17" s="702" t="s">
        <v>2156</v>
      </c>
      <c r="I17" s="452" t="s">
        <v>2048</v>
      </c>
      <c r="J17" s="583" t="s">
        <v>2158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2120</v>
      </c>
      <c r="G18" s="515" t="s">
        <v>2121</v>
      </c>
      <c r="H18" s="703" t="s">
        <v>2067</v>
      </c>
      <c r="I18" s="452" t="s">
        <v>2048</v>
      </c>
      <c r="J18" s="583" t="s">
        <v>2158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2120</v>
      </c>
      <c r="G19" s="515" t="s">
        <v>2162</v>
      </c>
      <c r="H19" s="703" t="s">
        <v>2067</v>
      </c>
      <c r="I19" s="452" t="s">
        <v>2067</v>
      </c>
      <c r="J19" s="583" t="s">
        <v>2158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2120</v>
      </c>
      <c r="G20" s="515" t="s">
        <v>2128</v>
      </c>
      <c r="H20" s="703" t="s">
        <v>2067</v>
      </c>
      <c r="I20" s="452" t="s">
        <v>2067</v>
      </c>
      <c r="J20" s="583" t="s">
        <v>2158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2120</v>
      </c>
      <c r="G21" s="515" t="s">
        <v>2128</v>
      </c>
      <c r="H21" s="703" t="s">
        <v>2067</v>
      </c>
      <c r="I21" s="452" t="s">
        <v>2067</v>
      </c>
      <c r="J21" s="583" t="s">
        <v>2158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2120</v>
      </c>
      <c r="G22" s="452" t="s">
        <v>2128</v>
      </c>
      <c r="H22" s="703" t="s">
        <v>2067</v>
      </c>
      <c r="I22" s="452" t="s">
        <v>2067</v>
      </c>
      <c r="J22" s="583" t="s">
        <v>2158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2120</v>
      </c>
      <c r="G23" s="452" t="s">
        <v>2163</v>
      </c>
      <c r="H23" s="703" t="s">
        <v>2067</v>
      </c>
      <c r="I23" s="452" t="s">
        <v>2164</v>
      </c>
      <c r="J23" s="583" t="s">
        <v>2158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2108</v>
      </c>
      <c r="G24" s="452" t="s">
        <v>1970</v>
      </c>
      <c r="H24" s="452" t="s">
        <v>2157</v>
      </c>
      <c r="I24" s="452" t="s">
        <v>2165</v>
      </c>
      <c r="J24" s="583" t="s">
        <v>2158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2166</v>
      </c>
      <c r="G25" s="452" t="s">
        <v>1970</v>
      </c>
      <c r="H25" s="452" t="s">
        <v>364</v>
      </c>
      <c r="I25" s="452" t="s">
        <v>2165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2167</v>
      </c>
      <c r="G26" s="452" t="s">
        <v>2168</v>
      </c>
      <c r="H26" s="452" t="s">
        <v>364</v>
      </c>
      <c r="I26" s="452" t="s">
        <v>2165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2169</v>
      </c>
      <c r="G27" s="452" t="s">
        <v>2168</v>
      </c>
      <c r="H27" s="452" t="s">
        <v>364</v>
      </c>
      <c r="I27" s="452" t="s">
        <v>2165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2169</v>
      </c>
      <c r="G28" s="452" t="s">
        <v>2168</v>
      </c>
      <c r="H28" s="452" t="s">
        <v>2170</v>
      </c>
      <c r="I28" s="452" t="s">
        <v>2165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2169</v>
      </c>
      <c r="G29" s="452" t="s">
        <v>364</v>
      </c>
      <c r="H29" s="452" t="s">
        <v>2171</v>
      </c>
      <c r="I29" s="452" t="s">
        <v>2172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2169</v>
      </c>
      <c r="G30" s="452" t="s">
        <v>364</v>
      </c>
      <c r="H30" s="452" t="s">
        <v>2173</v>
      </c>
      <c r="I30" s="452" t="s">
        <v>2172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2175</v>
      </c>
      <c r="G31" s="452" t="s">
        <v>364</v>
      </c>
      <c r="H31" s="452" t="s">
        <v>2176</v>
      </c>
      <c r="I31" s="452" t="s">
        <v>2177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0</v>
      </c>
      <c r="O31" s="334" t="s">
        <v>1974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2175</v>
      </c>
      <c r="G32" s="452" t="s">
        <v>364</v>
      </c>
      <c r="H32" s="452" t="s">
        <v>2176</v>
      </c>
      <c r="I32" s="452" t="s">
        <v>2179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2180</v>
      </c>
      <c r="G33" s="452" t="s">
        <v>364</v>
      </c>
      <c r="H33" s="452" t="s">
        <v>2181</v>
      </c>
      <c r="I33" s="452" t="s">
        <v>2179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2182</v>
      </c>
      <c r="I34" s="607" t="s">
        <v>2183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2184</v>
      </c>
      <c r="I35" s="607" t="s">
        <v>2185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2186</v>
      </c>
      <c r="I36" s="607" t="s">
        <v>2187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2184</v>
      </c>
      <c r="I37" s="607" t="s">
        <v>2188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2184</v>
      </c>
      <c r="I38" s="607" t="s">
        <v>2189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2184</v>
      </c>
      <c r="I39" s="607" t="s">
        <v>2189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2184</v>
      </c>
      <c r="I40" s="607" t="s">
        <v>2189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2184</v>
      </c>
      <c r="I41" s="607" t="s">
        <v>2189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2189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2190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2031</v>
      </c>
      <c r="B46" s="662"/>
      <c r="C46" s="217" t="s">
        <v>2032</v>
      </c>
      <c r="D46" t="s">
        <v>1907</v>
      </c>
      <c r="I46" s="199"/>
    </row>
    <row r="47" spans="1:20">
      <c r="A47" t="s">
        <v>2033</v>
      </c>
      <c r="B47" s="659"/>
      <c r="C47" s="217" t="s">
        <v>2032</v>
      </c>
      <c r="D47" s="255" t="s">
        <v>2034</v>
      </c>
      <c r="F47" s="569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2191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2192</v>
      </c>
      <c r="F6" s="605" t="s">
        <v>2192</v>
      </c>
      <c r="G6" s="605" t="s">
        <v>2192</v>
      </c>
      <c r="H6" s="605" t="s">
        <v>2192</v>
      </c>
      <c r="I6" s="605" t="s">
        <v>2192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2194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2195</v>
      </c>
      <c r="F11" s="692" t="s">
        <v>2195</v>
      </c>
      <c r="G11" s="692" t="s">
        <v>2195</v>
      </c>
      <c r="H11" s="692" t="s">
        <v>2195</v>
      </c>
      <c r="I11" s="692" t="s">
        <v>2195</v>
      </c>
      <c r="J11" s="458"/>
      <c r="K11" s="459" t="s">
        <v>2194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11</v>
      </c>
      <c r="O11" s="686" t="s">
        <v>2154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2195</v>
      </c>
      <c r="F12" s="692" t="s">
        <v>2195</v>
      </c>
      <c r="G12" s="692" t="s">
        <v>2195</v>
      </c>
      <c r="H12" s="692" t="s">
        <v>2195</v>
      </c>
      <c r="I12" s="692" t="s">
        <v>2195</v>
      </c>
      <c r="J12" s="458"/>
      <c r="K12" s="459" t="s">
        <v>2194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2195</v>
      </c>
      <c r="F13" s="692" t="s">
        <v>2195</v>
      </c>
      <c r="G13" s="692" t="s">
        <v>2195</v>
      </c>
      <c r="H13" s="692" t="s">
        <v>2195</v>
      </c>
      <c r="I13" s="692" t="s">
        <v>2195</v>
      </c>
      <c r="J13" s="458"/>
      <c r="K13" s="459" t="s">
        <v>2194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2196</v>
      </c>
      <c r="F14" s="515" t="s">
        <v>2197</v>
      </c>
      <c r="G14" s="515" t="s">
        <v>2197</v>
      </c>
      <c r="H14" s="261" t="s">
        <v>2197</v>
      </c>
      <c r="I14" s="706" t="s">
        <v>2102</v>
      </c>
      <c r="J14" s="458"/>
      <c r="K14" s="459" t="s">
        <v>2194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2196</v>
      </c>
      <c r="F15" s="515" t="s">
        <v>2197</v>
      </c>
      <c r="G15" s="515" t="s">
        <v>2197</v>
      </c>
      <c r="H15" s="261" t="s">
        <v>2197</v>
      </c>
      <c r="I15" s="706" t="s">
        <v>2198</v>
      </c>
      <c r="J15" s="458"/>
      <c r="K15" s="459" t="s">
        <v>2194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2196</v>
      </c>
      <c r="F16" s="515" t="s">
        <v>2197</v>
      </c>
      <c r="G16" s="515" t="s">
        <v>2197</v>
      </c>
      <c r="H16" s="261" t="s">
        <v>2199</v>
      </c>
      <c r="I16" s="706" t="s">
        <v>2198</v>
      </c>
      <c r="J16" s="458"/>
      <c r="K16" s="459" t="s">
        <v>2194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1973</v>
      </c>
      <c r="F17" s="515" t="s">
        <v>2200</v>
      </c>
      <c r="G17" s="515" t="s">
        <v>2201</v>
      </c>
      <c r="H17" s="261" t="s">
        <v>2067</v>
      </c>
      <c r="I17" s="706" t="s">
        <v>2202</v>
      </c>
      <c r="J17" s="458"/>
      <c r="K17" s="459" t="s">
        <v>2194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2203</v>
      </c>
      <c r="F18" s="515" t="s">
        <v>2204</v>
      </c>
      <c r="G18" s="515" t="s">
        <v>2201</v>
      </c>
      <c r="H18" s="704" t="s">
        <v>2205</v>
      </c>
      <c r="I18" s="706" t="s">
        <v>2202</v>
      </c>
      <c r="J18" s="458"/>
      <c r="K18" s="459" t="s">
        <v>2194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2203</v>
      </c>
      <c r="F19" s="515" t="s">
        <v>2204</v>
      </c>
      <c r="G19" s="515" t="s">
        <v>2201</v>
      </c>
      <c r="H19" s="704" t="s">
        <v>2205</v>
      </c>
      <c r="I19" s="706" t="s">
        <v>2202</v>
      </c>
      <c r="J19" s="458"/>
      <c r="K19" s="459" t="s">
        <v>2194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2206</v>
      </c>
      <c r="F20" s="515" t="s">
        <v>2204</v>
      </c>
      <c r="G20" s="515" t="s">
        <v>2201</v>
      </c>
      <c r="H20" s="704" t="s">
        <v>2205</v>
      </c>
      <c r="I20" s="706" t="s">
        <v>2202</v>
      </c>
      <c r="J20" s="458"/>
      <c r="K20" s="459" t="s">
        <v>2194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2207</v>
      </c>
      <c r="F21" s="515" t="s">
        <v>2204</v>
      </c>
      <c r="G21" s="515" t="s">
        <v>2201</v>
      </c>
      <c r="H21" s="704" t="s">
        <v>2205</v>
      </c>
      <c r="I21" s="706" t="s">
        <v>2208</v>
      </c>
      <c r="J21" s="458"/>
      <c r="K21" s="459" t="s">
        <v>2194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2207</v>
      </c>
      <c r="F22" s="515" t="s">
        <v>2209</v>
      </c>
      <c r="G22" s="452" t="s">
        <v>2210</v>
      </c>
      <c r="H22" s="704" t="s">
        <v>230</v>
      </c>
      <c r="I22" s="706" t="s">
        <v>2208</v>
      </c>
      <c r="J22" s="458" t="s">
        <v>1973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1941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2108</v>
      </c>
      <c r="F23" s="515" t="s">
        <v>2211</v>
      </c>
      <c r="G23" s="452" t="s">
        <v>2160</v>
      </c>
      <c r="H23" s="704" t="s">
        <v>230</v>
      </c>
      <c r="I23" s="706" t="s">
        <v>2212</v>
      </c>
      <c r="J23" s="458" t="s">
        <v>1973</v>
      </c>
      <c r="K23" s="459" t="s">
        <v>2194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2108</v>
      </c>
      <c r="F24" s="515" t="s">
        <v>2213</v>
      </c>
      <c r="G24" s="452" t="s">
        <v>2214</v>
      </c>
      <c r="H24" s="704" t="s">
        <v>230</v>
      </c>
      <c r="I24" s="706" t="s">
        <v>2212</v>
      </c>
      <c r="J24" s="458" t="s">
        <v>1973</v>
      </c>
      <c r="K24" s="459" t="s">
        <v>2194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2108</v>
      </c>
      <c r="F25" s="515" t="s">
        <v>2213</v>
      </c>
      <c r="G25" s="452" t="s">
        <v>2214</v>
      </c>
      <c r="H25" s="704" t="s">
        <v>230</v>
      </c>
      <c r="I25" s="706" t="s">
        <v>2156</v>
      </c>
      <c r="J25" s="458" t="s">
        <v>1973</v>
      </c>
      <c r="K25" s="459" t="s">
        <v>2194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2108</v>
      </c>
      <c r="F26" s="515" t="s">
        <v>2160</v>
      </c>
      <c r="G26" s="452" t="s">
        <v>2214</v>
      </c>
      <c r="H26" s="704" t="s">
        <v>230</v>
      </c>
      <c r="I26" s="706" t="s">
        <v>70</v>
      </c>
      <c r="J26" s="458"/>
      <c r="K26" s="459" t="s">
        <v>2194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2120</v>
      </c>
      <c r="F27" s="515" t="s">
        <v>2160</v>
      </c>
      <c r="G27" s="452" t="s">
        <v>2214</v>
      </c>
      <c r="H27" s="704" t="s">
        <v>230</v>
      </c>
      <c r="I27" s="706" t="s">
        <v>2156</v>
      </c>
      <c r="J27" s="458"/>
      <c r="K27" s="459" t="s">
        <v>2194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2133</v>
      </c>
      <c r="F28" s="452" t="s">
        <v>2215</v>
      </c>
      <c r="G28" s="452" t="s">
        <v>2121</v>
      </c>
      <c r="H28" s="704" t="s">
        <v>2153</v>
      </c>
      <c r="I28" s="706" t="s">
        <v>2156</v>
      </c>
      <c r="J28" s="458"/>
      <c r="K28" s="459" t="s">
        <v>2194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2006</v>
      </c>
      <c r="F29" s="452" t="s">
        <v>2215</v>
      </c>
      <c r="G29" s="452" t="s">
        <v>2121</v>
      </c>
      <c r="H29" s="704" t="s">
        <v>2153</v>
      </c>
      <c r="I29" s="706" t="s">
        <v>1978</v>
      </c>
      <c r="J29" s="458"/>
      <c r="K29" s="459" t="s">
        <v>2194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2216</v>
      </c>
      <c r="F30" s="452" t="s">
        <v>2217</v>
      </c>
      <c r="G30" s="452" t="s">
        <v>2121</v>
      </c>
      <c r="H30" s="704" t="s">
        <v>2153</v>
      </c>
      <c r="I30" s="706" t="s">
        <v>2156</v>
      </c>
      <c r="J30" s="458"/>
      <c r="K30" s="459" t="s">
        <v>2194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2216</v>
      </c>
      <c r="F31" s="452" t="s">
        <v>2215</v>
      </c>
      <c r="G31" s="452" t="s">
        <v>2121</v>
      </c>
      <c r="H31" s="704" t="s">
        <v>2153</v>
      </c>
      <c r="I31" s="706" t="s">
        <v>2156</v>
      </c>
      <c r="J31" s="458"/>
      <c r="K31" s="459" t="s">
        <v>2194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0</v>
      </c>
      <c r="O31" s="334" t="s">
        <v>1941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2216</v>
      </c>
      <c r="F32" s="452" t="s">
        <v>2215</v>
      </c>
      <c r="G32" s="452" t="s">
        <v>2121</v>
      </c>
      <c r="H32" s="261" t="s">
        <v>2106</v>
      </c>
      <c r="I32" s="706" t="s">
        <v>2156</v>
      </c>
      <c r="J32" s="458"/>
      <c r="K32" s="459" t="s">
        <v>2194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452" t="s">
        <v>395</v>
      </c>
      <c r="G33" s="452" t="s">
        <v>2106</v>
      </c>
      <c r="H33" s="261" t="s">
        <v>2106</v>
      </c>
      <c r="I33" s="706" t="s">
        <v>2156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2218</v>
      </c>
      <c r="F34" s="538" t="s">
        <v>70</v>
      </c>
      <c r="G34" s="538" t="s">
        <v>70</v>
      </c>
      <c r="H34" s="538"/>
      <c r="I34" s="537" t="s">
        <v>2219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2218</v>
      </c>
      <c r="F35" s="353"/>
      <c r="G35" s="350"/>
      <c r="H35" s="538"/>
      <c r="I35" s="537" t="s">
        <v>2219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2218</v>
      </c>
      <c r="F36" s="353"/>
      <c r="G36" s="350"/>
      <c r="H36" s="538"/>
      <c r="I36" s="537" t="s">
        <v>2219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2218</v>
      </c>
      <c r="F37" s="353"/>
      <c r="G37" s="337"/>
      <c r="H37" s="538"/>
      <c r="I37" s="537" t="s">
        <v>2219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2218</v>
      </c>
      <c r="F38" s="274"/>
      <c r="G38" s="337"/>
      <c r="H38" s="559"/>
      <c r="I38" s="537" t="s">
        <v>2219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2218</v>
      </c>
      <c r="F39" s="274"/>
      <c r="G39" s="337"/>
      <c r="H39" s="559"/>
      <c r="I39" s="537" t="s">
        <v>2220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2218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2218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 ht="15" customHeight="1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 ht="15" customHeight="1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 ht="15" customHeight="1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 ht="15" customHeight="1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2222</v>
      </c>
      <c r="F6" s="605" t="s">
        <v>2222</v>
      </c>
      <c r="G6" s="605" t="s">
        <v>2222</v>
      </c>
      <c r="H6" s="605" t="s">
        <v>2222</v>
      </c>
      <c r="I6" s="605" t="s">
        <v>2222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2223</v>
      </c>
      <c r="F11" s="689" t="s">
        <v>2223</v>
      </c>
      <c r="G11" s="689" t="s">
        <v>2223</v>
      </c>
      <c r="H11" s="689" t="s">
        <v>2223</v>
      </c>
      <c r="I11" s="689" t="s">
        <v>2223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9</v>
      </c>
      <c r="O11" s="686" t="s">
        <v>2154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2223</v>
      </c>
      <c r="F12" s="689" t="s">
        <v>2223</v>
      </c>
      <c r="G12" s="689" t="s">
        <v>2223</v>
      </c>
      <c r="H12" s="689" t="s">
        <v>2223</v>
      </c>
      <c r="I12" s="689" t="s">
        <v>2223</v>
      </c>
      <c r="J12" s="458" t="s">
        <v>925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2223</v>
      </c>
      <c r="F13" s="689" t="s">
        <v>2223</v>
      </c>
      <c r="G13" s="689" t="s">
        <v>2223</v>
      </c>
      <c r="H13" s="689" t="s">
        <v>2223</v>
      </c>
      <c r="I13" s="689" t="s">
        <v>2223</v>
      </c>
      <c r="J13" s="458" t="s">
        <v>925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2224</v>
      </c>
      <c r="F14" s="705" t="s">
        <v>2225</v>
      </c>
      <c r="G14" s="515" t="s">
        <v>2226</v>
      </c>
      <c r="H14" s="452" t="s">
        <v>2165</v>
      </c>
      <c r="I14" s="452" t="s">
        <v>2165</v>
      </c>
      <c r="J14" s="458" t="s">
        <v>925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2224</v>
      </c>
      <c r="F15" s="705" t="s">
        <v>2225</v>
      </c>
      <c r="G15" s="515" t="s">
        <v>2226</v>
      </c>
      <c r="H15" s="452" t="s">
        <v>2165</v>
      </c>
      <c r="I15" s="452" t="s">
        <v>2227</v>
      </c>
      <c r="J15" s="458" t="s">
        <v>925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2224</v>
      </c>
      <c r="F16" s="705" t="s">
        <v>2225</v>
      </c>
      <c r="G16" s="515" t="s">
        <v>2226</v>
      </c>
      <c r="H16" s="452" t="s">
        <v>2165</v>
      </c>
      <c r="I16" s="452" t="s">
        <v>2227</v>
      </c>
      <c r="J16" s="458" t="s">
        <v>925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2224</v>
      </c>
      <c r="F17" s="705" t="s">
        <v>2225</v>
      </c>
      <c r="G17" s="515" t="s">
        <v>2226</v>
      </c>
      <c r="H17" s="561" t="s">
        <v>2228</v>
      </c>
      <c r="I17" s="452" t="s">
        <v>2165</v>
      </c>
      <c r="J17" s="458" t="s">
        <v>925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2229</v>
      </c>
      <c r="F18" s="705" t="s">
        <v>2225</v>
      </c>
      <c r="G18" s="452" t="s">
        <v>1983</v>
      </c>
      <c r="H18" s="261" t="s">
        <v>2067</v>
      </c>
      <c r="I18" s="452" t="s">
        <v>2165</v>
      </c>
      <c r="J18" s="458" t="s">
        <v>925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2229</v>
      </c>
      <c r="F19" s="705" t="s">
        <v>2225</v>
      </c>
      <c r="G19" s="452" t="s">
        <v>2230</v>
      </c>
      <c r="H19" s="261" t="s">
        <v>2067</v>
      </c>
      <c r="I19" s="452" t="s">
        <v>2165</v>
      </c>
      <c r="J19" s="458" t="s">
        <v>925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2229</v>
      </c>
      <c r="F20" s="705" t="s">
        <v>2231</v>
      </c>
      <c r="G20" s="452" t="s">
        <v>2210</v>
      </c>
      <c r="H20" s="261" t="s">
        <v>2067</v>
      </c>
      <c r="I20" s="452" t="s">
        <v>2232</v>
      </c>
      <c r="J20" s="458" t="s">
        <v>925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2229</v>
      </c>
      <c r="F21" s="705" t="s">
        <v>2231</v>
      </c>
      <c r="G21" s="452" t="s">
        <v>2210</v>
      </c>
      <c r="H21" s="561" t="s">
        <v>2228</v>
      </c>
      <c r="I21" s="452" t="s">
        <v>2165</v>
      </c>
      <c r="J21" s="458" t="s">
        <v>925</v>
      </c>
      <c r="K21" s="460" t="s">
        <v>1973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2233</v>
      </c>
      <c r="F22" s="705" t="s">
        <v>2234</v>
      </c>
      <c r="G22" s="452" t="s">
        <v>2023</v>
      </c>
      <c r="H22" s="561" t="s">
        <v>2228</v>
      </c>
      <c r="I22" s="452" t="s">
        <v>2131</v>
      </c>
      <c r="J22" s="458" t="s">
        <v>925</v>
      </c>
      <c r="K22" s="460" t="s">
        <v>1973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2233</v>
      </c>
      <c r="F23" s="705" t="s">
        <v>2235</v>
      </c>
      <c r="G23" s="452" t="s">
        <v>2142</v>
      </c>
      <c r="H23" s="561" t="s">
        <v>2228</v>
      </c>
      <c r="I23" s="452" t="s">
        <v>2054</v>
      </c>
      <c r="J23" s="458" t="s">
        <v>925</v>
      </c>
      <c r="K23" s="460" t="s">
        <v>1973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2233</v>
      </c>
      <c r="F24" s="705" t="s">
        <v>2236</v>
      </c>
      <c r="G24" s="452" t="s">
        <v>616</v>
      </c>
      <c r="H24" s="561" t="s">
        <v>2228</v>
      </c>
      <c r="I24" s="306" t="s">
        <v>2156</v>
      </c>
      <c r="J24" s="458" t="s">
        <v>61</v>
      </c>
      <c r="K24" s="460" t="s">
        <v>1973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2157</v>
      </c>
      <c r="F25" s="705" t="s">
        <v>2236</v>
      </c>
      <c r="G25" s="452" t="s">
        <v>616</v>
      </c>
      <c r="H25" s="561" t="s">
        <v>2228</v>
      </c>
      <c r="I25" s="306" t="s">
        <v>2156</v>
      </c>
      <c r="J25" s="458" t="s">
        <v>1249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705" t="s">
        <v>2237</v>
      </c>
      <c r="G26" s="452" t="s">
        <v>616</v>
      </c>
      <c r="H26" s="561" t="s">
        <v>2228</v>
      </c>
      <c r="I26" s="306" t="s">
        <v>2156</v>
      </c>
      <c r="J26" s="458" t="s">
        <v>1249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2169</v>
      </c>
      <c r="F27" s="694" t="s">
        <v>2238</v>
      </c>
      <c r="G27" s="452" t="s">
        <v>616</v>
      </c>
      <c r="H27" s="561" t="s">
        <v>2156</v>
      </c>
      <c r="I27" s="306" t="s">
        <v>2156</v>
      </c>
      <c r="J27" s="458" t="s">
        <v>1249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2169</v>
      </c>
      <c r="F28" s="694" t="s">
        <v>2239</v>
      </c>
      <c r="G28" s="452" t="s">
        <v>2240</v>
      </c>
      <c r="H28" s="561" t="s">
        <v>2156</v>
      </c>
      <c r="I28" s="306" t="s">
        <v>2156</v>
      </c>
      <c r="J28" s="458" t="s">
        <v>1249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2169</v>
      </c>
      <c r="F29" s="694" t="s">
        <v>2239</v>
      </c>
      <c r="G29" s="452" t="s">
        <v>2240</v>
      </c>
      <c r="H29" s="561" t="s">
        <v>2156</v>
      </c>
      <c r="I29" s="306" t="s">
        <v>2156</v>
      </c>
      <c r="J29" s="458" t="s">
        <v>1249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2241</v>
      </c>
      <c r="F30" s="694" t="s">
        <v>2239</v>
      </c>
      <c r="G30" s="452" t="s">
        <v>2240</v>
      </c>
      <c r="H30" s="561" t="s">
        <v>2156</v>
      </c>
      <c r="I30" s="306" t="s">
        <v>2156</v>
      </c>
      <c r="J30" s="458" t="s">
        <v>1249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2242</v>
      </c>
      <c r="F31" s="694" t="s">
        <v>2239</v>
      </c>
      <c r="G31" s="452" t="s">
        <v>2240</v>
      </c>
      <c r="H31" s="561" t="s">
        <v>2156</v>
      </c>
      <c r="I31" s="306" t="s">
        <v>2156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2242</v>
      </c>
      <c r="F32" s="694" t="s">
        <v>2239</v>
      </c>
      <c r="G32" s="452" t="s">
        <v>290</v>
      </c>
      <c r="H32" s="561" t="s">
        <v>2156</v>
      </c>
      <c r="I32" s="306" t="s">
        <v>2156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2243</v>
      </c>
      <c r="F33" s="694" t="s">
        <v>2239</v>
      </c>
      <c r="G33" s="452" t="s">
        <v>290</v>
      </c>
      <c r="H33" s="561" t="s">
        <v>2030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2244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1905</v>
      </c>
      <c r="M5" s="644" t="s">
        <v>82</v>
      </c>
      <c r="N5" s="442" t="s">
        <v>83</v>
      </c>
      <c r="O5" s="652" t="s">
        <v>84</v>
      </c>
      <c r="P5" s="376" t="s">
        <v>2041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2248</v>
      </c>
      <c r="F11" s="692" t="s">
        <v>2248</v>
      </c>
      <c r="G11" s="692" t="s">
        <v>2248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0</v>
      </c>
      <c r="O11" s="686" t="s">
        <v>2154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2248</v>
      </c>
      <c r="F12" s="692" t="s">
        <v>2248</v>
      </c>
      <c r="G12" s="692" t="s">
        <v>2248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2248</v>
      </c>
      <c r="F13" s="692" t="s">
        <v>2248</v>
      </c>
      <c r="G13" s="692" t="s">
        <v>2248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2249</v>
      </c>
      <c r="F14" s="708" t="s">
        <v>2250</v>
      </c>
      <c r="G14" s="515" t="s">
        <v>2197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2249</v>
      </c>
      <c r="F15" s="708" t="s">
        <v>2250</v>
      </c>
      <c r="G15" s="515" t="s">
        <v>2197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2249</v>
      </c>
      <c r="F16" s="708" t="s">
        <v>2250</v>
      </c>
      <c r="G16" s="515" t="s">
        <v>2197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2249</v>
      </c>
      <c r="F17" s="708" t="s">
        <v>2251</v>
      </c>
      <c r="G17" s="515" t="s">
        <v>2106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2252</v>
      </c>
      <c r="F18" s="708" t="s">
        <v>2251</v>
      </c>
      <c r="G18" s="515" t="s">
        <v>2116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2252</v>
      </c>
      <c r="F19" s="708" t="s">
        <v>2251</v>
      </c>
      <c r="G19" s="515" t="s">
        <v>2116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2252</v>
      </c>
      <c r="F20" s="708" t="s">
        <v>2253</v>
      </c>
      <c r="G20" s="515" t="s">
        <v>2116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2254</v>
      </c>
      <c r="F21" s="708" t="s">
        <v>2253</v>
      </c>
      <c r="G21" s="452" t="s">
        <v>2137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1941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2252</v>
      </c>
      <c r="F22" s="708" t="s">
        <v>2253</v>
      </c>
      <c r="G22" s="452" t="s">
        <v>2137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2255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2256</v>
      </c>
      <c r="F23" s="708" t="s">
        <v>2257</v>
      </c>
      <c r="G23" s="452" t="s">
        <v>2258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2259</v>
      </c>
      <c r="F24" s="708" t="s">
        <v>2260</v>
      </c>
      <c r="G24" s="452" t="s">
        <v>2128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2259</v>
      </c>
      <c r="F25" s="708" t="s">
        <v>2260</v>
      </c>
      <c r="G25" s="452" t="s">
        <v>2128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2082</v>
      </c>
      <c r="F26" s="515" t="s">
        <v>2120</v>
      </c>
      <c r="G26" s="452" t="s">
        <v>2121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2261</v>
      </c>
      <c r="F27" s="452" t="s">
        <v>2260</v>
      </c>
      <c r="G27" s="452" t="s">
        <v>2128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2262</v>
      </c>
      <c r="F28" s="452" t="s">
        <v>56</v>
      </c>
      <c r="G28" s="452" t="s">
        <v>2116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2262</v>
      </c>
      <c r="F29" s="452" t="s">
        <v>2263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2262</v>
      </c>
      <c r="F30" s="452" t="s">
        <v>2263</v>
      </c>
      <c r="G30" s="452" t="s">
        <v>2116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1941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2262</v>
      </c>
      <c r="F31" s="452" t="s">
        <v>2263</v>
      </c>
      <c r="G31" s="452" t="s">
        <v>2116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0</v>
      </c>
      <c r="O31" s="654" t="s">
        <v>1941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2264</v>
      </c>
      <c r="F32" s="452" t="s">
        <v>2265</v>
      </c>
      <c r="G32" s="452" t="s">
        <v>2266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2267</v>
      </c>
      <c r="F33" s="452" t="s">
        <v>2265</v>
      </c>
      <c r="G33" s="452" t="s">
        <v>2268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2269</v>
      </c>
      <c r="G34" s="538" t="s">
        <v>2268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2269</v>
      </c>
      <c r="G35" s="538" t="s">
        <v>2268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2269</v>
      </c>
      <c r="G36" s="538" t="s">
        <v>2268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2268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2268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2244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2248</v>
      </c>
      <c r="I11" s="692" t="s">
        <v>2248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SUM(COUNTIFS(E7:J44,"*Vanness*"))/2</f>
        <v>0</v>
      </c>
      <c r="O11" s="686" t="s">
        <v>2154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2248</v>
      </c>
      <c r="I12" s="692" t="s">
        <v>2248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2248</v>
      </c>
      <c r="I13" s="692" t="s">
        <v>2248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2197</v>
      </c>
      <c r="I14" s="452" t="s">
        <v>2102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2197</v>
      </c>
      <c r="I15" s="452" t="s">
        <v>2210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2197</v>
      </c>
      <c r="I16" s="452" t="s">
        <v>2102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2197</v>
      </c>
      <c r="I17" s="452" t="s">
        <v>2102</v>
      </c>
      <c r="J17" s="740" t="s">
        <v>67</v>
      </c>
      <c r="K17" s="740" t="s">
        <v>1946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2270</v>
      </c>
      <c r="I18" s="452" t="s">
        <v>2102</v>
      </c>
      <c r="J18" s="740" t="s">
        <v>67</v>
      </c>
      <c r="K18" s="740" t="s">
        <v>1946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2067</v>
      </c>
      <c r="I19" s="452" t="s">
        <v>2102</v>
      </c>
      <c r="J19" s="740" t="s">
        <v>67</v>
      </c>
      <c r="K19" s="740" t="s">
        <v>1946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2067</v>
      </c>
      <c r="I20" s="452" t="s">
        <v>2102</v>
      </c>
      <c r="J20" s="740" t="s">
        <v>67</v>
      </c>
      <c r="K20" s="740" t="s">
        <v>1946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2067</v>
      </c>
      <c r="I21" s="452" t="s">
        <v>2102</v>
      </c>
      <c r="J21" s="740" t="s">
        <v>67</v>
      </c>
      <c r="K21" s="74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1941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2067</v>
      </c>
      <c r="I22" s="452" t="s">
        <v>2102</v>
      </c>
      <c r="J22" s="740" t="s">
        <v>67</v>
      </c>
      <c r="K22" s="74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2255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2228</v>
      </c>
      <c r="I23" s="452" t="s">
        <v>2180</v>
      </c>
      <c r="J23" s="740" t="s">
        <v>67</v>
      </c>
      <c r="K23" s="74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2271</v>
      </c>
      <c r="I24" s="452" t="s">
        <v>2180</v>
      </c>
      <c r="J24" s="740" t="s">
        <v>67</v>
      </c>
      <c r="K24" s="74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2240</v>
      </c>
      <c r="I25" s="452" t="s">
        <v>2180</v>
      </c>
      <c r="J25" s="740" t="s">
        <v>67</v>
      </c>
      <c r="K25" s="740" t="s">
        <v>1946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2240</v>
      </c>
      <c r="I26" s="452" t="s">
        <v>2049</v>
      </c>
      <c r="J26" s="740" t="s">
        <v>67</v>
      </c>
      <c r="K26" s="740" t="s">
        <v>1946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2023</v>
      </c>
      <c r="I27" s="452" t="s">
        <v>2102</v>
      </c>
      <c r="J27" s="740" t="s">
        <v>67</v>
      </c>
      <c r="K27" s="740" t="s">
        <v>1946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2240</v>
      </c>
      <c r="I28" s="452" t="s">
        <v>2102</v>
      </c>
      <c r="J28" s="740" t="s">
        <v>67</v>
      </c>
      <c r="K28" s="740" t="s">
        <v>1946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2228</v>
      </c>
      <c r="I29" s="452" t="s">
        <v>2102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2270</v>
      </c>
      <c r="I30" s="452" t="s">
        <v>2102</v>
      </c>
      <c r="J30" s="740" t="s">
        <v>67</v>
      </c>
      <c r="K30" s="740" t="s">
        <v>1946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1941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2102</v>
      </c>
      <c r="I31" s="452" t="s">
        <v>2102</v>
      </c>
      <c r="J31" s="740" t="s">
        <v>67</v>
      </c>
      <c r="K31" s="740" t="s">
        <v>2272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0</v>
      </c>
      <c r="O31" s="654" t="s">
        <v>1941</v>
      </c>
      <c r="P31" s="710" t="s">
        <v>2273</v>
      </c>
      <c r="Q31" s="710" t="s">
        <v>2274</v>
      </c>
      <c r="R31" s="63" t="s">
        <v>2275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2276</v>
      </c>
      <c r="I32" s="452" t="s">
        <v>2102</v>
      </c>
      <c r="J32" s="740" t="s">
        <v>67</v>
      </c>
      <c r="K32" s="740" t="s">
        <v>2272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2276</v>
      </c>
      <c r="I33" s="452" t="s">
        <v>2102</v>
      </c>
      <c r="J33" s="740" t="s">
        <v>67</v>
      </c>
      <c r="K33" s="740" t="s">
        <v>2272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2277</v>
      </c>
      <c r="I34" s="739" t="s">
        <v>2278</v>
      </c>
      <c r="J34" s="740" t="s">
        <v>67</v>
      </c>
      <c r="K34" s="740" t="s">
        <v>2272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2276</v>
      </c>
      <c r="I35" s="739" t="s">
        <v>2278</v>
      </c>
      <c r="J35" s="740" t="s">
        <v>67</v>
      </c>
      <c r="K35" s="740" t="s">
        <v>1946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2279</v>
      </c>
      <c r="I36" s="739" t="s">
        <v>2278</v>
      </c>
      <c r="J36" s="740" t="s">
        <v>67</v>
      </c>
      <c r="K36" s="740" t="s">
        <v>1946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2279</v>
      </c>
      <c r="I37" s="739" t="s">
        <v>2280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2279</v>
      </c>
      <c r="I38" s="739" t="s">
        <v>2281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2279</v>
      </c>
      <c r="I39" s="739" t="s">
        <v>2280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2279</v>
      </c>
      <c r="I40" s="739" t="s">
        <v>2280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2279</v>
      </c>
      <c r="I41" s="739" t="s">
        <v>2278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2282</v>
      </c>
      <c r="I42" s="739" t="s">
        <v>2278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2278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 ht="15.6" customHeight="1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2244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2284</v>
      </c>
      <c r="F6" s="282" t="s">
        <v>2284</v>
      </c>
      <c r="G6" s="282" t="s">
        <v>2284</v>
      </c>
      <c r="H6" s="282" t="s">
        <v>2284</v>
      </c>
      <c r="I6" s="282" t="s">
        <v>2284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2285</v>
      </c>
      <c r="F11" s="692" t="s">
        <v>2285</v>
      </c>
      <c r="G11" s="692" t="s">
        <v>2285</v>
      </c>
      <c r="H11" s="692" t="s">
        <v>2285</v>
      </c>
      <c r="I11" s="692" t="s">
        <v>2285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SUM(COUNTIFS(E7:J44,"*Vanness*"))/2</f>
        <v>9.5</v>
      </c>
      <c r="O11" s="686" t="s">
        <v>2154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2285</v>
      </c>
      <c r="F12" s="692" t="s">
        <v>2285</v>
      </c>
      <c r="G12" s="692" t="s">
        <v>2285</v>
      </c>
      <c r="H12" s="692" t="s">
        <v>2285</v>
      </c>
      <c r="I12" s="692" t="s">
        <v>2285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2285</v>
      </c>
      <c r="F13" s="692" t="s">
        <v>2285</v>
      </c>
      <c r="G13" s="692" t="s">
        <v>2285</v>
      </c>
      <c r="H13" s="692" t="s">
        <v>2285</v>
      </c>
      <c r="I13" s="692" t="s">
        <v>2285</v>
      </c>
      <c r="J13" s="741" t="s">
        <v>925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290</v>
      </c>
      <c r="F14" s="705" t="s">
        <v>2286</v>
      </c>
      <c r="G14" s="338" t="s">
        <v>2197</v>
      </c>
      <c r="H14" s="658" t="s">
        <v>2102</v>
      </c>
      <c r="I14" s="338" t="s">
        <v>2228</v>
      </c>
      <c r="J14" s="741" t="s">
        <v>925</v>
      </c>
      <c r="K14" s="741" t="s">
        <v>925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290</v>
      </c>
      <c r="F15" s="705" t="s">
        <v>2287</v>
      </c>
      <c r="G15" s="338" t="s">
        <v>2197</v>
      </c>
      <c r="H15" s="658" t="s">
        <v>2109</v>
      </c>
      <c r="I15" s="338" t="s">
        <v>2228</v>
      </c>
      <c r="J15" s="741" t="s">
        <v>925</v>
      </c>
      <c r="K15" s="741" t="s">
        <v>925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290</v>
      </c>
      <c r="F16" s="705" t="s">
        <v>2287</v>
      </c>
      <c r="G16" s="338" t="s">
        <v>2288</v>
      </c>
      <c r="H16" s="658" t="s">
        <v>2109</v>
      </c>
      <c r="I16" s="338" t="s">
        <v>2228</v>
      </c>
      <c r="J16" s="741" t="s">
        <v>925</v>
      </c>
      <c r="K16" s="741" t="s">
        <v>925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290</v>
      </c>
      <c r="F17" s="705" t="s">
        <v>2287</v>
      </c>
      <c r="G17" s="338" t="s">
        <v>2270</v>
      </c>
      <c r="H17" s="658" t="s">
        <v>2104</v>
      </c>
      <c r="I17" s="338" t="s">
        <v>2228</v>
      </c>
      <c r="J17" s="741" t="s">
        <v>925</v>
      </c>
      <c r="K17" s="741" t="s">
        <v>925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2289</v>
      </c>
      <c r="F18" s="705" t="s">
        <v>2287</v>
      </c>
      <c r="G18" s="306" t="s">
        <v>2197</v>
      </c>
      <c r="H18" s="658" t="s">
        <v>2290</v>
      </c>
      <c r="I18" s="338" t="s">
        <v>2228</v>
      </c>
      <c r="J18" s="741" t="s">
        <v>925</v>
      </c>
      <c r="K18" s="741" t="s">
        <v>925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2289</v>
      </c>
      <c r="F19" s="705" t="s">
        <v>2287</v>
      </c>
      <c r="G19" s="306" t="s">
        <v>2137</v>
      </c>
      <c r="H19" s="658" t="s">
        <v>2291</v>
      </c>
      <c r="I19" s="338" t="s">
        <v>2228</v>
      </c>
      <c r="J19" s="741" t="s">
        <v>925</v>
      </c>
      <c r="K19" s="741" t="s">
        <v>925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2289</v>
      </c>
      <c r="F20" s="705" t="s">
        <v>2292</v>
      </c>
      <c r="G20" s="306" t="s">
        <v>2137</v>
      </c>
      <c r="H20" s="658" t="s">
        <v>2291</v>
      </c>
      <c r="I20" s="338" t="s">
        <v>2228</v>
      </c>
      <c r="J20" s="741" t="s">
        <v>925</v>
      </c>
      <c r="K20" s="741" t="s">
        <v>925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2293</v>
      </c>
      <c r="F21" s="705" t="s">
        <v>2294</v>
      </c>
      <c r="G21" s="338" t="s">
        <v>2295</v>
      </c>
      <c r="H21" s="705" t="s">
        <v>2296</v>
      </c>
      <c r="I21" s="338" t="s">
        <v>2297</v>
      </c>
      <c r="J21" s="741" t="s">
        <v>925</v>
      </c>
      <c r="K21" s="741" t="s">
        <v>925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2298</v>
      </c>
      <c r="F22" s="705" t="s">
        <v>2299</v>
      </c>
      <c r="G22" s="705" t="s">
        <v>2294</v>
      </c>
      <c r="H22" s="705" t="s">
        <v>2296</v>
      </c>
      <c r="I22" s="338" t="s">
        <v>2297</v>
      </c>
      <c r="J22" s="741" t="s">
        <v>925</v>
      </c>
      <c r="K22" s="741" t="s">
        <v>925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1941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2300</v>
      </c>
      <c r="F23" s="705" t="s">
        <v>2301</v>
      </c>
      <c r="G23" s="705" t="s">
        <v>2302</v>
      </c>
      <c r="H23" s="705" t="s">
        <v>2303</v>
      </c>
      <c r="I23" s="338" t="s">
        <v>2304</v>
      </c>
      <c r="J23" s="741" t="s">
        <v>925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2305</v>
      </c>
      <c r="F24" s="705" t="s">
        <v>2306</v>
      </c>
      <c r="G24" s="705" t="s">
        <v>2307</v>
      </c>
      <c r="H24" s="705" t="s">
        <v>2308</v>
      </c>
      <c r="I24" s="338" t="s">
        <v>2309</v>
      </c>
      <c r="J24" s="741" t="s">
        <v>227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2305</v>
      </c>
      <c r="F25" s="705" t="s">
        <v>2306</v>
      </c>
      <c r="G25" s="705" t="s">
        <v>2310</v>
      </c>
      <c r="H25" s="705" t="s">
        <v>2308</v>
      </c>
      <c r="I25" s="338" t="s">
        <v>2309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2305</v>
      </c>
      <c r="F26" s="705" t="s">
        <v>2311</v>
      </c>
      <c r="G26" s="338" t="s">
        <v>2305</v>
      </c>
      <c r="H26" s="705" t="s">
        <v>2312</v>
      </c>
      <c r="I26" s="338" t="s">
        <v>2309</v>
      </c>
      <c r="J26" s="741" t="s">
        <v>925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2305</v>
      </c>
      <c r="F27" s="705" t="s">
        <v>2313</v>
      </c>
      <c r="G27" s="705" t="s">
        <v>2314</v>
      </c>
      <c r="H27" s="705" t="s">
        <v>2315</v>
      </c>
      <c r="I27" s="338" t="s">
        <v>2309</v>
      </c>
      <c r="J27" s="741" t="s">
        <v>925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2305</v>
      </c>
      <c r="F28" s="705" t="s">
        <v>2313</v>
      </c>
      <c r="G28" s="711" t="s">
        <v>2316</v>
      </c>
      <c r="H28" s="705" t="s">
        <v>2317</v>
      </c>
      <c r="I28" s="338" t="s">
        <v>2309</v>
      </c>
      <c r="J28" s="741" t="s">
        <v>925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2305</v>
      </c>
      <c r="F29" s="705" t="s">
        <v>2318</v>
      </c>
      <c r="G29" s="712" t="s">
        <v>2316</v>
      </c>
      <c r="H29" s="705" t="s">
        <v>2319</v>
      </c>
      <c r="I29" s="338" t="s">
        <v>2309</v>
      </c>
      <c r="J29" s="741" t="s">
        <v>925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2320</v>
      </c>
      <c r="F30" s="694" t="s">
        <v>2321</v>
      </c>
      <c r="G30" s="694" t="s">
        <v>2263</v>
      </c>
      <c r="H30" s="694" t="s">
        <v>2322</v>
      </c>
      <c r="I30" s="306" t="s">
        <v>2323</v>
      </c>
      <c r="J30" s="741" t="s">
        <v>925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1941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2324</v>
      </c>
      <c r="F31" s="306" t="s">
        <v>2325</v>
      </c>
      <c r="G31" s="306" t="s">
        <v>2263</v>
      </c>
      <c r="H31" s="306" t="s">
        <v>2197</v>
      </c>
      <c r="I31" s="694" t="s">
        <v>2326</v>
      </c>
      <c r="J31" s="741" t="s">
        <v>925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6</v>
      </c>
      <c r="O31" s="654"/>
      <c r="P31" s="710" t="s">
        <v>2273</v>
      </c>
      <c r="Q31" s="710" t="s">
        <v>1202</v>
      </c>
      <c r="R31" s="63" t="s">
        <v>2275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2324</v>
      </c>
      <c r="F32" s="306" t="s">
        <v>2325</v>
      </c>
      <c r="G32" s="306" t="s">
        <v>2263</v>
      </c>
      <c r="H32" s="306" t="s">
        <v>2197</v>
      </c>
      <c r="I32" s="694" t="s">
        <v>2326</v>
      </c>
      <c r="J32" s="741" t="s">
        <v>925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1128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2327</v>
      </c>
      <c r="F33" s="306" t="s">
        <v>2325</v>
      </c>
      <c r="G33" s="306" t="s">
        <v>2328</v>
      </c>
      <c r="H33" s="306" t="s">
        <v>2197</v>
      </c>
      <c r="I33" s="694" t="s">
        <v>2329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2244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2331</v>
      </c>
      <c r="F6" s="282" t="s">
        <v>2331</v>
      </c>
      <c r="G6" s="282" t="s">
        <v>2331</v>
      </c>
      <c r="H6" s="282" t="s">
        <v>2331</v>
      </c>
      <c r="I6" s="282" t="s">
        <v>2331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22</v>
      </c>
      <c r="O11" s="686" t="s">
        <v>2154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741" t="s">
        <v>2333</v>
      </c>
      <c r="K12" s="741" t="s">
        <v>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741" t="s">
        <v>2333</v>
      </c>
      <c r="K13" s="741" t="s">
        <v>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2203</v>
      </c>
      <c r="F14" s="338" t="s">
        <v>2197</v>
      </c>
      <c r="G14" s="515" t="s">
        <v>2197</v>
      </c>
      <c r="H14" s="694" t="s">
        <v>2335</v>
      </c>
      <c r="I14" s="452" t="s">
        <v>2203</v>
      </c>
      <c r="J14" s="741" t="s">
        <v>2333</v>
      </c>
      <c r="K14" s="741" t="s">
        <v>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2203</v>
      </c>
      <c r="F15" s="338" t="s">
        <v>2197</v>
      </c>
      <c r="G15" s="515" t="s">
        <v>2197</v>
      </c>
      <c r="H15" s="694" t="s">
        <v>2335</v>
      </c>
      <c r="I15" s="452" t="s">
        <v>2203</v>
      </c>
      <c r="J15" s="741" t="s">
        <v>2333</v>
      </c>
      <c r="K15" s="741" t="s">
        <v>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2203</v>
      </c>
      <c r="F16" s="338" t="s">
        <v>2197</v>
      </c>
      <c r="G16" s="515" t="s">
        <v>2197</v>
      </c>
      <c r="H16" s="705" t="s">
        <v>2336</v>
      </c>
      <c r="I16" s="515" t="s">
        <v>2197</v>
      </c>
      <c r="J16" s="741" t="s">
        <v>227</v>
      </c>
      <c r="K16" s="741" t="s">
        <v>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2203</v>
      </c>
      <c r="F17" s="338" t="s">
        <v>70</v>
      </c>
      <c r="G17" s="515" t="s">
        <v>2197</v>
      </c>
      <c r="H17" s="705" t="s">
        <v>2336</v>
      </c>
      <c r="I17" s="515" t="s">
        <v>2197</v>
      </c>
      <c r="J17" s="741" t="s">
        <v>227</v>
      </c>
      <c r="K17" s="741" t="s">
        <v>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2228</v>
      </c>
      <c r="F18" s="338" t="s">
        <v>2160</v>
      </c>
      <c r="G18" s="515" t="s">
        <v>2197</v>
      </c>
      <c r="H18" s="693" t="s">
        <v>2337</v>
      </c>
      <c r="I18" s="515" t="s">
        <v>2216</v>
      </c>
      <c r="J18" s="741" t="s">
        <v>227</v>
      </c>
      <c r="K18" s="741" t="s">
        <v>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2338</v>
      </c>
      <c r="F19" s="705" t="s">
        <v>2339</v>
      </c>
      <c r="G19" s="452" t="s">
        <v>1983</v>
      </c>
      <c r="H19" s="693" t="s">
        <v>2337</v>
      </c>
      <c r="I19" s="452" t="s">
        <v>2203</v>
      </c>
      <c r="J19" s="741" t="s">
        <v>227</v>
      </c>
      <c r="K19" s="741" t="s">
        <v>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2338</v>
      </c>
      <c r="F20" s="705" t="s">
        <v>2339</v>
      </c>
      <c r="G20" s="452" t="s">
        <v>2340</v>
      </c>
      <c r="H20" s="693" t="s">
        <v>2337</v>
      </c>
      <c r="I20" s="515" t="s">
        <v>2216</v>
      </c>
      <c r="J20" s="741" t="s">
        <v>227</v>
      </c>
      <c r="K20" s="741" t="s">
        <v>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2338</v>
      </c>
      <c r="F21" s="705" t="s">
        <v>2339</v>
      </c>
      <c r="G21" s="452" t="s">
        <v>2340</v>
      </c>
      <c r="H21" s="703" t="s">
        <v>2067</v>
      </c>
      <c r="I21" s="515" t="s">
        <v>2216</v>
      </c>
      <c r="J21" s="741" t="s">
        <v>227</v>
      </c>
      <c r="K21" s="741" t="s">
        <v>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1941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2338</v>
      </c>
      <c r="F22" s="705" t="s">
        <v>2121</v>
      </c>
      <c r="G22" s="452" t="s">
        <v>2340</v>
      </c>
      <c r="H22" s="703" t="s">
        <v>2163</v>
      </c>
      <c r="I22" s="515" t="s">
        <v>2216</v>
      </c>
      <c r="J22" s="741" t="s">
        <v>227</v>
      </c>
      <c r="K22" s="741" t="s">
        <v>227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1941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2118</v>
      </c>
      <c r="F23" s="338" t="s">
        <v>2128</v>
      </c>
      <c r="G23" s="452" t="s">
        <v>2340</v>
      </c>
      <c r="H23" s="693" t="s">
        <v>2341</v>
      </c>
      <c r="I23" s="515" t="s">
        <v>2216</v>
      </c>
      <c r="J23" s="741" t="s">
        <v>227</v>
      </c>
      <c r="K23" s="741" t="s">
        <v>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2342</v>
      </c>
      <c r="F24" s="338" t="s">
        <v>2128</v>
      </c>
      <c r="G24" s="452" t="s">
        <v>2343</v>
      </c>
      <c r="H24" s="693" t="s">
        <v>2341</v>
      </c>
      <c r="I24" s="705" t="s">
        <v>2344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2345</v>
      </c>
      <c r="F25" s="338" t="s">
        <v>2030</v>
      </c>
      <c r="G25" s="515" t="s">
        <v>2346</v>
      </c>
      <c r="H25" s="693" t="s">
        <v>2341</v>
      </c>
      <c r="I25" s="705" t="s">
        <v>2344</v>
      </c>
      <c r="J25" s="741" t="s">
        <v>227</v>
      </c>
      <c r="K25" s="741" t="s">
        <v>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2345</v>
      </c>
      <c r="F26" s="338" t="s">
        <v>2030</v>
      </c>
      <c r="G26" s="515" t="s">
        <v>2346</v>
      </c>
      <c r="H26" s="693" t="s">
        <v>2341</v>
      </c>
      <c r="I26" s="705" t="s">
        <v>2344</v>
      </c>
      <c r="J26" s="741" t="s">
        <v>227</v>
      </c>
      <c r="K26" s="741" t="s">
        <v>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2347</v>
      </c>
      <c r="F27" s="338" t="s">
        <v>2348</v>
      </c>
      <c r="G27" s="705" t="s">
        <v>2320</v>
      </c>
      <c r="H27" s="515" t="s">
        <v>2349</v>
      </c>
      <c r="I27" s="515" t="s">
        <v>2266</v>
      </c>
      <c r="J27" s="741" t="s">
        <v>227</v>
      </c>
      <c r="K27" s="741" t="s">
        <v>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2350</v>
      </c>
      <c r="F28" s="338" t="s">
        <v>2056</v>
      </c>
      <c r="G28" s="705" t="s">
        <v>2351</v>
      </c>
      <c r="H28" s="515" t="s">
        <v>2352</v>
      </c>
      <c r="I28" s="515" t="s">
        <v>2266</v>
      </c>
      <c r="J28" s="741" t="s">
        <v>227</v>
      </c>
      <c r="K28" s="741" t="s">
        <v>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2350</v>
      </c>
      <c r="F29" s="338" t="s">
        <v>2168</v>
      </c>
      <c r="G29" s="705" t="s">
        <v>2353</v>
      </c>
      <c r="H29" s="515" t="s">
        <v>2343</v>
      </c>
      <c r="I29" s="515" t="s">
        <v>2266</v>
      </c>
      <c r="J29" s="741" t="s">
        <v>227</v>
      </c>
      <c r="K29" s="741" t="s">
        <v>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2350</v>
      </c>
      <c r="F30" s="338" t="s">
        <v>2168</v>
      </c>
      <c r="G30" s="705" t="s">
        <v>2354</v>
      </c>
      <c r="H30" s="515" t="s">
        <v>2343</v>
      </c>
      <c r="I30" s="515" t="s">
        <v>2266</v>
      </c>
      <c r="J30" s="741" t="s">
        <v>227</v>
      </c>
      <c r="K30" s="741" t="s">
        <v>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1941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2350</v>
      </c>
      <c r="F31" s="338" t="s">
        <v>2168</v>
      </c>
      <c r="G31" s="705" t="s">
        <v>2354</v>
      </c>
      <c r="H31" s="515" t="s">
        <v>2343</v>
      </c>
      <c r="I31" s="515" t="s">
        <v>2266</v>
      </c>
      <c r="J31" s="741" t="s">
        <v>2333</v>
      </c>
      <c r="K31" s="741" t="s">
        <v>2355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2350</v>
      </c>
      <c r="F32" s="338" t="s">
        <v>2168</v>
      </c>
      <c r="G32" s="705" t="s">
        <v>2351</v>
      </c>
      <c r="H32" s="515" t="s">
        <v>2343</v>
      </c>
      <c r="I32" s="515" t="s">
        <v>2356</v>
      </c>
      <c r="J32" s="741" t="s">
        <v>2333</v>
      </c>
      <c r="K32" s="741" t="s">
        <v>2355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1128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2305</v>
      </c>
      <c r="F33" s="338" t="s">
        <v>2168</v>
      </c>
      <c r="G33" s="705" t="s">
        <v>2351</v>
      </c>
      <c r="H33" s="515" t="s">
        <v>2343</v>
      </c>
      <c r="I33" s="743" t="s">
        <v>2357</v>
      </c>
      <c r="J33" s="741" t="s">
        <v>2333</v>
      </c>
      <c r="K33" s="741" t="s">
        <v>2358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2359</v>
      </c>
      <c r="H34" s="538"/>
      <c r="I34" s="744" t="s">
        <v>2360</v>
      </c>
      <c r="J34" s="741" t="s">
        <v>2333</v>
      </c>
      <c r="K34" s="741" t="s">
        <v>2358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2359</v>
      </c>
      <c r="H35" s="538"/>
      <c r="I35" s="744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2359</v>
      </c>
      <c r="H36" s="538"/>
      <c r="I36" s="744" t="s">
        <v>2361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2362</v>
      </c>
      <c r="H37" s="538"/>
      <c r="I37" s="744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2359</v>
      </c>
      <c r="H38" s="559"/>
      <c r="I38" s="744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2359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2359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2359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>
      <c r="A47" t="s">
        <v>2033</v>
      </c>
      <c r="B47" s="659"/>
      <c r="C47" s="217" t="s">
        <v>2032</v>
      </c>
      <c r="D47" s="255" t="s">
        <v>2034</v>
      </c>
      <c r="F47" s="569"/>
      <c r="M47" s="61"/>
      <c r="N47" s="62"/>
      <c r="O47" s="61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2244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1905</v>
      </c>
      <c r="M5" s="644" t="s">
        <v>82</v>
      </c>
      <c r="N5" s="442" t="s">
        <v>83</v>
      </c>
      <c r="O5" s="652" t="s">
        <v>84</v>
      </c>
      <c r="P5" s="652" t="s">
        <v>2364</v>
      </c>
      <c r="Q5" s="846" t="s">
        <v>2365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85</v>
      </c>
      <c r="C6" s="271"/>
      <c r="D6" s="272"/>
      <c r="E6" s="282" t="s">
        <v>2366</v>
      </c>
      <c r="F6" s="282" t="s">
        <v>2366</v>
      </c>
      <c r="G6" s="282" t="s">
        <v>2366</v>
      </c>
      <c r="H6" s="282" t="s">
        <v>2366</v>
      </c>
      <c r="I6" s="282" t="s">
        <v>2366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2367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2368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2369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2369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2369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2370</v>
      </c>
      <c r="F11" s="689" t="s">
        <v>2370</v>
      </c>
      <c r="G11" s="689" t="s">
        <v>2370</v>
      </c>
      <c r="H11" s="689" t="s">
        <v>2370</v>
      </c>
      <c r="I11" s="689" t="s">
        <v>2370</v>
      </c>
      <c r="J11" s="741" t="s">
        <v>2371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11.5</v>
      </c>
      <c r="O11" s="686" t="s">
        <v>2154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2370</v>
      </c>
      <c r="F12" s="689" t="s">
        <v>2370</v>
      </c>
      <c r="G12" s="689" t="s">
        <v>2370</v>
      </c>
      <c r="H12" s="689" t="s">
        <v>2370</v>
      </c>
      <c r="I12" s="689" t="s">
        <v>2370</v>
      </c>
      <c r="J12" s="741" t="s">
        <v>2372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2370</v>
      </c>
      <c r="F13" s="689" t="s">
        <v>2370</v>
      </c>
      <c r="G13" s="689" t="s">
        <v>2370</v>
      </c>
      <c r="H13" s="689" t="s">
        <v>2370</v>
      </c>
      <c r="I13" s="689" t="s">
        <v>2370</v>
      </c>
      <c r="J13" s="741" t="s">
        <v>2372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1973</v>
      </c>
      <c r="F14" s="713" t="s">
        <v>2373</v>
      </c>
      <c r="G14" s="713" t="s">
        <v>2370</v>
      </c>
      <c r="H14" s="585" t="s">
        <v>2374</v>
      </c>
      <c r="I14" s="714" t="s">
        <v>2063</v>
      </c>
      <c r="J14" s="741" t="s">
        <v>2372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1973</v>
      </c>
      <c r="F15" s="713" t="s">
        <v>2373</v>
      </c>
      <c r="G15" s="713" t="s">
        <v>2375</v>
      </c>
      <c r="H15" s="585" t="s">
        <v>2374</v>
      </c>
      <c r="I15" s="716" t="s">
        <v>2063</v>
      </c>
      <c r="J15" s="741" t="s">
        <v>2376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1973</v>
      </c>
      <c r="F16" s="713" t="s">
        <v>2373</v>
      </c>
      <c r="G16" s="713" t="s">
        <v>2375</v>
      </c>
      <c r="H16" s="585" t="s">
        <v>2374</v>
      </c>
      <c r="I16" s="716" t="s">
        <v>2063</v>
      </c>
      <c r="J16" s="741" t="s">
        <v>2376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1973</v>
      </c>
      <c r="F17" s="713" t="s">
        <v>2106</v>
      </c>
      <c r="G17" s="713" t="s">
        <v>2375</v>
      </c>
      <c r="H17" s="585" t="s">
        <v>2374</v>
      </c>
      <c r="I17" s="716" t="s">
        <v>2063</v>
      </c>
      <c r="J17" s="741" t="s">
        <v>2376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1973</v>
      </c>
      <c r="F18" s="713" t="s">
        <v>2160</v>
      </c>
      <c r="G18" s="714" t="s">
        <v>2378</v>
      </c>
      <c r="H18" s="585" t="s">
        <v>2109</v>
      </c>
      <c r="I18" s="716" t="s">
        <v>2063</v>
      </c>
      <c r="J18" s="741" t="s">
        <v>2376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2157</v>
      </c>
      <c r="F19" s="713" t="s">
        <v>2160</v>
      </c>
      <c r="G19" s="714" t="s">
        <v>2378</v>
      </c>
      <c r="H19" s="585" t="s">
        <v>2109</v>
      </c>
      <c r="I19" s="716" t="s">
        <v>2063</v>
      </c>
      <c r="J19" s="741" t="s">
        <v>2379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2380</v>
      </c>
      <c r="F20" s="713" t="s">
        <v>2160</v>
      </c>
      <c r="G20" s="714" t="s">
        <v>2378</v>
      </c>
      <c r="H20" s="585" t="s">
        <v>2109</v>
      </c>
      <c r="I20" s="716" t="s">
        <v>2063</v>
      </c>
      <c r="J20" s="741" t="s">
        <v>2376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2381</v>
      </c>
      <c r="F21" s="715" t="s">
        <v>2160</v>
      </c>
      <c r="G21" s="714" t="s">
        <v>2378</v>
      </c>
      <c r="H21" s="585" t="s">
        <v>2109</v>
      </c>
      <c r="I21" s="716" t="s">
        <v>2063</v>
      </c>
      <c r="J21" s="741" t="s">
        <v>2376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2382</v>
      </c>
      <c r="F22" s="715" t="s">
        <v>2383</v>
      </c>
      <c r="G22" s="714" t="s">
        <v>2378</v>
      </c>
      <c r="H22" s="585" t="s">
        <v>2109</v>
      </c>
      <c r="I22" s="716" t="s">
        <v>2349</v>
      </c>
      <c r="J22" s="741" t="s">
        <v>2376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1941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2382</v>
      </c>
      <c r="F23" s="715" t="s">
        <v>2383</v>
      </c>
      <c r="G23" s="716" t="s">
        <v>2384</v>
      </c>
      <c r="H23" s="714" t="s">
        <v>2385</v>
      </c>
      <c r="I23" s="714" t="s">
        <v>2386</v>
      </c>
      <c r="J23" s="741" t="s">
        <v>2369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2382</v>
      </c>
      <c r="F24" s="715" t="s">
        <v>2387</v>
      </c>
      <c r="G24" s="716" t="s">
        <v>2384</v>
      </c>
      <c r="H24" s="714" t="s">
        <v>2385</v>
      </c>
      <c r="I24" s="714" t="s">
        <v>2370</v>
      </c>
      <c r="J24" s="741" t="s">
        <v>2376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2388</v>
      </c>
      <c r="F25" s="713" t="s">
        <v>2348</v>
      </c>
      <c r="G25" s="716" t="s">
        <v>2384</v>
      </c>
      <c r="H25" s="713" t="s">
        <v>2389</v>
      </c>
      <c r="I25" s="713" t="s">
        <v>2346</v>
      </c>
      <c r="J25" s="741" t="s">
        <v>2376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2388</v>
      </c>
      <c r="F26" s="713" t="s">
        <v>2348</v>
      </c>
      <c r="G26" s="716" t="s">
        <v>2384</v>
      </c>
      <c r="H26" s="715" t="s">
        <v>2390</v>
      </c>
      <c r="I26" s="713" t="s">
        <v>2304</v>
      </c>
      <c r="J26" s="741" t="s">
        <v>2376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2388</v>
      </c>
      <c r="F27" s="713" t="s">
        <v>2348</v>
      </c>
      <c r="G27" s="713" t="s">
        <v>616</v>
      </c>
      <c r="H27" s="715" t="s">
        <v>2390</v>
      </c>
      <c r="I27" s="713" t="s">
        <v>2304</v>
      </c>
      <c r="J27" s="741" t="s">
        <v>2376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0</v>
      </c>
      <c r="O27" s="654" t="s">
        <v>1941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2305</v>
      </c>
      <c r="F28" s="713" t="s">
        <v>2348</v>
      </c>
      <c r="G28" s="713" t="s">
        <v>2260</v>
      </c>
      <c r="H28" s="715" t="s">
        <v>2391</v>
      </c>
      <c r="I28" s="713" t="s">
        <v>2304</v>
      </c>
      <c r="J28" s="741" t="s">
        <v>2376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3</v>
      </c>
      <c r="O28" s="287" t="s">
        <v>2392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2305</v>
      </c>
      <c r="F29" s="713" t="s">
        <v>2348</v>
      </c>
      <c r="G29" s="713" t="s">
        <v>2260</v>
      </c>
      <c r="H29" s="715" t="s">
        <v>2393</v>
      </c>
      <c r="I29" s="713" t="s">
        <v>2304</v>
      </c>
      <c r="J29" s="741" t="s">
        <v>2376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2305</v>
      </c>
      <c r="F30" s="713" t="s">
        <v>2348</v>
      </c>
      <c r="G30" s="713" t="s">
        <v>2269</v>
      </c>
      <c r="H30" s="715" t="s">
        <v>2393</v>
      </c>
      <c r="I30" s="713" t="s">
        <v>2304</v>
      </c>
      <c r="J30" s="741" t="s">
        <v>2376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1941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2305</v>
      </c>
      <c r="F31" s="713" t="s">
        <v>2348</v>
      </c>
      <c r="G31" s="713" t="s">
        <v>2269</v>
      </c>
      <c r="H31" s="715" t="s">
        <v>2393</v>
      </c>
      <c r="I31" s="713" t="s">
        <v>2394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2305</v>
      </c>
      <c r="F32" s="713" t="s">
        <v>2348</v>
      </c>
      <c r="G32" s="713" t="s">
        <v>2269</v>
      </c>
      <c r="H32" s="713" t="s">
        <v>2393</v>
      </c>
      <c r="I32" s="713" t="s">
        <v>2394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1128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2305</v>
      </c>
      <c r="F33" s="747" t="s">
        <v>2395</v>
      </c>
      <c r="G33" s="713" t="s">
        <v>2269</v>
      </c>
      <c r="H33" s="713" t="s">
        <v>2393</v>
      </c>
      <c r="I33" s="746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2397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2398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2398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2398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2398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2398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2398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2398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2399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2398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2031</v>
      </c>
      <c r="B46" s="662"/>
      <c r="C46" s="217" t="s">
        <v>2032</v>
      </c>
      <c r="D46" t="s">
        <v>1907</v>
      </c>
      <c r="I46" s="199"/>
      <c r="M46" s="61"/>
      <c r="N46" s="62"/>
      <c r="O46" s="61"/>
    </row>
    <row r="47" spans="1:20">
      <c r="A47" t="s">
        <v>2033</v>
      </c>
      <c r="B47" s="659"/>
      <c r="C47" s="217" t="s">
        <v>2032</v>
      </c>
      <c r="D47" s="255" t="s">
        <v>2034</v>
      </c>
      <c r="M47" s="61"/>
      <c r="N47" s="62"/>
      <c r="O47" s="61"/>
    </row>
    <row r="48" spans="1:20">
      <c r="A48" t="s">
        <v>2095</v>
      </c>
      <c r="B48" s="678"/>
      <c r="C48" s="217"/>
      <c r="D48" s="255" t="s">
        <v>2096</v>
      </c>
      <c r="M48" s="61"/>
      <c r="N48" s="62"/>
      <c r="O48" s="61"/>
    </row>
    <row r="49" spans="1:15">
      <c r="A49" t="s">
        <v>2035</v>
      </c>
      <c r="B49" s="661"/>
      <c r="C49" s="660" t="s">
        <v>2032</v>
      </c>
      <c r="D49" s="61" t="s">
        <v>2036</v>
      </c>
      <c r="F49" s="844" t="s">
        <v>2400</v>
      </c>
      <c r="G49" s="845"/>
      <c r="H49" s="732">
        <v>45522</v>
      </c>
      <c r="I49" t="s">
        <v>2401</v>
      </c>
      <c r="M49" s="61"/>
      <c r="N49" s="62"/>
      <c r="O49" s="61"/>
    </row>
    <row r="50" spans="1:15">
      <c r="A50" t="s">
        <v>2037</v>
      </c>
      <c r="B50" s="663"/>
      <c r="C50" s="660" t="s">
        <v>2032</v>
      </c>
      <c r="D50" s="255" t="s">
        <v>2038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2039</v>
      </c>
    </row>
    <row r="57" spans="1:15">
      <c r="B57" s="127" t="s">
        <v>136</v>
      </c>
    </row>
    <row r="58" spans="1:15">
      <c r="B58" s="387" t="s">
        <v>138</v>
      </c>
      <c r="D58" t="s">
        <v>2244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1905</v>
      </c>
      <c r="M5" s="644" t="s">
        <v>82</v>
      </c>
      <c r="N5" s="442" t="s">
        <v>83</v>
      </c>
      <c r="O5" s="652" t="s">
        <v>84</v>
      </c>
      <c r="P5" s="652" t="s">
        <v>2364</v>
      </c>
      <c r="Q5" s="376" t="s">
        <v>2041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2403</v>
      </c>
      <c r="F6" s="282" t="s">
        <v>2404</v>
      </c>
      <c r="G6" s="282" t="s">
        <v>2404</v>
      </c>
      <c r="H6" s="282" t="s">
        <v>2404</v>
      </c>
      <c r="I6" s="282" t="s">
        <v>2403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2406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2407</v>
      </c>
      <c r="F11" s="721" t="s">
        <v>2408</v>
      </c>
      <c r="G11" s="721" t="s">
        <v>2408</v>
      </c>
      <c r="H11" s="721" t="s">
        <v>2408</v>
      </c>
      <c r="I11" s="721" t="s">
        <v>2109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20</v>
      </c>
      <c r="O11" s="686" t="s">
        <v>2154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2407</v>
      </c>
      <c r="F12" s="721" t="s">
        <v>2408</v>
      </c>
      <c r="G12" s="721" t="s">
        <v>2408</v>
      </c>
      <c r="H12" s="721" t="s">
        <v>2408</v>
      </c>
      <c r="I12" s="721" t="s">
        <v>2109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2407</v>
      </c>
      <c r="F13" s="721" t="s">
        <v>2408</v>
      </c>
      <c r="G13" s="721" t="s">
        <v>2408</v>
      </c>
      <c r="H13" s="721" t="s">
        <v>2408</v>
      </c>
      <c r="I13" s="721" t="s">
        <v>2109</v>
      </c>
      <c r="J13" s="751" t="s">
        <v>2409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2410</v>
      </c>
      <c r="F14" s="729" t="s">
        <v>2408</v>
      </c>
      <c r="G14" s="735" t="s">
        <v>2325</v>
      </c>
      <c r="H14" s="585" t="s">
        <v>2411</v>
      </c>
      <c r="I14" s="730" t="s">
        <v>2197</v>
      </c>
      <c r="J14" s="751" t="s">
        <v>2409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2412</v>
      </c>
      <c r="F15" s="729" t="s">
        <v>2408</v>
      </c>
      <c r="G15" s="735" t="s">
        <v>2325</v>
      </c>
      <c r="H15" s="585" t="s">
        <v>2413</v>
      </c>
      <c r="I15" s="730" t="s">
        <v>2197</v>
      </c>
      <c r="J15" s="751" t="s">
        <v>2409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2412</v>
      </c>
      <c r="F16" s="729" t="s">
        <v>2408</v>
      </c>
      <c r="G16" s="735" t="s">
        <v>2414</v>
      </c>
      <c r="H16" s="585" t="s">
        <v>2413</v>
      </c>
      <c r="I16" s="730" t="s">
        <v>2197</v>
      </c>
      <c r="J16" s="751" t="s">
        <v>2409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2412</v>
      </c>
      <c r="F17" s="729" t="s">
        <v>2408</v>
      </c>
      <c r="G17" s="735" t="s">
        <v>2414</v>
      </c>
      <c r="H17" s="585" t="s">
        <v>2411</v>
      </c>
      <c r="I17" s="730" t="s">
        <v>2197</v>
      </c>
      <c r="J17" s="751" t="s">
        <v>2409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2412</v>
      </c>
      <c r="F18" s="729" t="s">
        <v>2023</v>
      </c>
      <c r="G18" s="736" t="s">
        <v>2415</v>
      </c>
      <c r="H18" s="585" t="s">
        <v>2411</v>
      </c>
      <c r="I18" s="730" t="s">
        <v>2270</v>
      </c>
      <c r="J18" s="751" t="s">
        <v>2409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2143</v>
      </c>
      <c r="F19" s="729" t="s">
        <v>2023</v>
      </c>
      <c r="G19" s="736" t="s">
        <v>2416</v>
      </c>
      <c r="H19" s="585" t="s">
        <v>2417</v>
      </c>
      <c r="I19" s="730" t="s">
        <v>2228</v>
      </c>
      <c r="J19" s="751" t="s">
        <v>2409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2143</v>
      </c>
      <c r="F20" s="729" t="s">
        <v>2023</v>
      </c>
      <c r="G20" s="736" t="s">
        <v>2418</v>
      </c>
      <c r="H20" s="585" t="s">
        <v>2417</v>
      </c>
      <c r="I20" s="730" t="s">
        <v>2228</v>
      </c>
      <c r="J20" s="751" t="s">
        <v>2409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2143</v>
      </c>
      <c r="F21" s="729" t="s">
        <v>2023</v>
      </c>
      <c r="G21" s="736" t="s">
        <v>2416</v>
      </c>
      <c r="H21" s="585" t="s">
        <v>2417</v>
      </c>
      <c r="I21" s="730" t="s">
        <v>2228</v>
      </c>
      <c r="J21" s="751" t="s">
        <v>2409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2067</v>
      </c>
      <c r="F22" s="729" t="s">
        <v>2023</v>
      </c>
      <c r="G22" s="730" t="s">
        <v>2419</v>
      </c>
      <c r="H22" s="585" t="s">
        <v>2417</v>
      </c>
      <c r="I22" s="736" t="s">
        <v>2420</v>
      </c>
      <c r="J22" s="751" t="s">
        <v>2409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1941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2067</v>
      </c>
      <c r="F23" s="729" t="s">
        <v>56</v>
      </c>
      <c r="G23" s="730" t="s">
        <v>1978</v>
      </c>
      <c r="H23" s="585" t="s">
        <v>2102</v>
      </c>
      <c r="I23" s="736" t="s">
        <v>2420</v>
      </c>
      <c r="J23" s="751" t="s">
        <v>2409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2067</v>
      </c>
      <c r="F24" s="729" t="s">
        <v>56</v>
      </c>
      <c r="G24" s="730" t="s">
        <v>2421</v>
      </c>
      <c r="H24" s="658" t="s">
        <v>2422</v>
      </c>
      <c r="I24" s="736" t="s">
        <v>366</v>
      </c>
      <c r="J24" s="751" t="s">
        <v>2409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2067</v>
      </c>
      <c r="F25" s="729" t="s">
        <v>56</v>
      </c>
      <c r="G25" s="730" t="s">
        <v>2421</v>
      </c>
      <c r="H25" s="658" t="s">
        <v>2422</v>
      </c>
      <c r="I25" s="735" t="s">
        <v>2423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2067</v>
      </c>
      <c r="F26" s="735" t="s">
        <v>2168</v>
      </c>
      <c r="G26" s="730" t="s">
        <v>2421</v>
      </c>
      <c r="H26" s="658" t="s">
        <v>2422</v>
      </c>
      <c r="I26" s="735" t="s">
        <v>2080</v>
      </c>
      <c r="J26" s="751" t="s">
        <v>2409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2067</v>
      </c>
      <c r="F27" s="735" t="s">
        <v>2168</v>
      </c>
      <c r="G27" s="730" t="s">
        <v>2421</v>
      </c>
      <c r="H27" s="658" t="s">
        <v>2422</v>
      </c>
      <c r="I27" s="735" t="s">
        <v>2080</v>
      </c>
      <c r="J27" s="751" t="s">
        <v>2409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2424</v>
      </c>
      <c r="F28" s="735" t="s">
        <v>2168</v>
      </c>
      <c r="G28" s="730" t="s">
        <v>2421</v>
      </c>
      <c r="H28" s="658" t="s">
        <v>2422</v>
      </c>
      <c r="I28" s="735" t="s">
        <v>2080</v>
      </c>
      <c r="J28" s="751" t="s">
        <v>2409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2425</v>
      </c>
      <c r="F29" s="735" t="s">
        <v>2426</v>
      </c>
      <c r="G29" s="730" t="s">
        <v>2421</v>
      </c>
      <c r="H29" s="658" t="s">
        <v>2427</v>
      </c>
      <c r="I29" s="735" t="s">
        <v>2080</v>
      </c>
      <c r="J29" s="751" t="s">
        <v>2409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2425</v>
      </c>
      <c r="F30" s="735" t="s">
        <v>2269</v>
      </c>
      <c r="G30" s="730" t="s">
        <v>2421</v>
      </c>
      <c r="H30" s="658" t="s">
        <v>2427</v>
      </c>
      <c r="I30" s="735" t="s">
        <v>2080</v>
      </c>
      <c r="J30" s="751" t="s">
        <v>2409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1941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2080</v>
      </c>
      <c r="J31" s="751" t="s">
        <v>2409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2080</v>
      </c>
      <c r="J32" s="751" t="s">
        <v>2409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1128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2425</v>
      </c>
      <c r="F33" s="749" t="s">
        <v>2432</v>
      </c>
      <c r="G33" s="730" t="s">
        <v>1978</v>
      </c>
      <c r="H33" s="750" t="s">
        <v>2433</v>
      </c>
      <c r="I33" s="735" t="s">
        <v>2080</v>
      </c>
      <c r="J33" s="751" t="s">
        <v>2409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2432</v>
      </c>
      <c r="G34" s="723"/>
      <c r="H34" s="750" t="s">
        <v>2433</v>
      </c>
      <c r="I34" s="709" t="s">
        <v>1978</v>
      </c>
      <c r="J34" s="751" t="s">
        <v>2409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2432</v>
      </c>
      <c r="G35" s="622"/>
      <c r="H35" s="750" t="s">
        <v>2433</v>
      </c>
      <c r="I35" s="709" t="s">
        <v>2080</v>
      </c>
      <c r="J35" s="751" t="s">
        <v>2409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2432</v>
      </c>
      <c r="G36" s="622"/>
      <c r="H36" s="750" t="s">
        <v>2433</v>
      </c>
      <c r="I36" s="709" t="s">
        <v>2434</v>
      </c>
      <c r="J36" s="751" t="s">
        <v>2409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2432</v>
      </c>
      <c r="G37" s="699"/>
      <c r="H37" s="750" t="s">
        <v>2433</v>
      </c>
      <c r="I37" s="709"/>
      <c r="J37" s="751" t="s">
        <v>2409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2432</v>
      </c>
      <c r="G39" s="698"/>
      <c r="H39" s="750" t="s">
        <v>2433</v>
      </c>
      <c r="I39" s="709"/>
      <c r="J39" s="751" t="s">
        <v>2409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2432</v>
      </c>
      <c r="G40" s="553"/>
      <c r="H40" s="750" t="s">
        <v>2433</v>
      </c>
      <c r="I40" s="709"/>
      <c r="J40" s="751" t="s">
        <v>2409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2400</v>
      </c>
      <c r="H49" s="732">
        <v>45529</v>
      </c>
      <c r="I49" t="s">
        <v>2401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2031</v>
      </c>
      <c r="F51" s="662"/>
      <c r="G51" s="217" t="s">
        <v>2032</v>
      </c>
      <c r="H51" t="s">
        <v>1907</v>
      </c>
      <c r="J51" s="731"/>
      <c r="M51" s="61"/>
      <c r="N51" s="62"/>
      <c r="O51" s="61"/>
    </row>
    <row r="52" spans="5:15">
      <c r="E52" t="s">
        <v>2033</v>
      </c>
      <c r="F52" s="659"/>
      <c r="G52" s="217" t="s">
        <v>2032</v>
      </c>
      <c r="H52" s="255" t="s">
        <v>2034</v>
      </c>
      <c r="M52" s="61"/>
      <c r="N52" s="62"/>
      <c r="O52" s="61"/>
    </row>
    <row r="53" spans="5:15">
      <c r="E53" t="s">
        <v>2095</v>
      </c>
      <c r="F53" s="678"/>
      <c r="G53" s="217"/>
      <c r="H53" s="255" t="s">
        <v>2096</v>
      </c>
      <c r="M53" s="61"/>
      <c r="N53" s="62"/>
      <c r="O53" s="61"/>
    </row>
    <row r="54" spans="5:15">
      <c r="E54" t="s">
        <v>2035</v>
      </c>
      <c r="F54" s="661"/>
      <c r="G54" s="660" t="s">
        <v>2032</v>
      </c>
      <c r="H54" s="61" t="s">
        <v>2036</v>
      </c>
      <c r="M54" s="61"/>
      <c r="N54" s="62"/>
      <c r="O54" s="61"/>
    </row>
    <row r="55" spans="5:15">
      <c r="E55" t="s">
        <v>2037</v>
      </c>
      <c r="F55" s="663"/>
      <c r="G55" s="660" t="s">
        <v>2032</v>
      </c>
      <c r="H55" s="255" t="s">
        <v>2038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2039</v>
      </c>
    </row>
    <row r="62" spans="5:15">
      <c r="F62" s="127" t="s">
        <v>136</v>
      </c>
    </row>
    <row r="63" spans="5:15">
      <c r="F63" s="387" t="s">
        <v>138</v>
      </c>
      <c r="H63" t="s">
        <v>2244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2436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10.5</v>
      </c>
      <c r="O11" s="686" t="s">
        <v>2154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2436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2436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1941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326" t="s">
        <v>2112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2436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2436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2436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2436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2436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654" t="s">
        <v>1941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227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1128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2400</v>
      </c>
      <c r="H49" s="732">
        <v>45528</v>
      </c>
      <c r="I49" t="s">
        <v>2401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2031</v>
      </c>
      <c r="F51" s="662"/>
      <c r="G51" s="217" t="s">
        <v>2032</v>
      </c>
      <c r="H51" t="s">
        <v>1907</v>
      </c>
      <c r="M51" s="61"/>
      <c r="N51" s="62"/>
      <c r="O51" s="61"/>
    </row>
    <row r="52" spans="5:15">
      <c r="E52" t="s">
        <v>2033</v>
      </c>
      <c r="F52" s="659"/>
      <c r="G52" s="217" t="s">
        <v>2032</v>
      </c>
      <c r="H52" s="255" t="s">
        <v>2034</v>
      </c>
      <c r="M52" s="61"/>
      <c r="N52" s="62"/>
      <c r="O52" s="61"/>
    </row>
    <row r="53" spans="5:15">
      <c r="E53" t="s">
        <v>2095</v>
      </c>
      <c r="F53" s="678"/>
      <c r="G53" s="217"/>
      <c r="H53" s="255" t="s">
        <v>2096</v>
      </c>
      <c r="M53" s="61"/>
      <c r="N53" s="62"/>
      <c r="O53" s="61"/>
    </row>
    <row r="54" spans="5:15">
      <c r="E54" t="s">
        <v>2035</v>
      </c>
      <c r="F54" s="661"/>
      <c r="G54" s="660" t="s">
        <v>2032</v>
      </c>
      <c r="H54" s="61" t="s">
        <v>2036</v>
      </c>
      <c r="M54" s="61"/>
      <c r="N54" s="62"/>
      <c r="O54" s="61"/>
    </row>
    <row r="55" spans="5:15">
      <c r="E55" t="s">
        <v>2037</v>
      </c>
      <c r="F55" s="663"/>
      <c r="G55" s="660" t="s">
        <v>2032</v>
      </c>
      <c r="H55" s="255" t="s">
        <v>2038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2039</v>
      </c>
    </row>
    <row r="62" spans="5:15">
      <c r="F62" s="127" t="s">
        <v>136</v>
      </c>
    </row>
    <row r="63" spans="5:15">
      <c r="F63" s="387" t="s">
        <v>138</v>
      </c>
      <c r="H63" t="s">
        <v>2244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1905</v>
      </c>
      <c r="M5" s="664" t="s">
        <v>82</v>
      </c>
      <c r="N5" s="421" t="s">
        <v>83</v>
      </c>
      <c r="O5" s="664" t="s">
        <v>84</v>
      </c>
      <c r="P5" s="652" t="s">
        <v>2364</v>
      </c>
      <c r="Q5" s="791" t="s">
        <v>2438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2439</v>
      </c>
      <c r="F6" s="752" t="s">
        <v>2439</v>
      </c>
      <c r="G6" s="752" t="s">
        <v>2439</v>
      </c>
      <c r="H6" s="752" t="s">
        <v>2439</v>
      </c>
      <c r="I6" s="752" t="s">
        <v>2439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2440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2228</v>
      </c>
      <c r="F11" s="760" t="s">
        <v>2441</v>
      </c>
      <c r="G11" s="760" t="s">
        <v>2442</v>
      </c>
      <c r="H11" s="760" t="s">
        <v>2441</v>
      </c>
      <c r="I11" s="760" t="s">
        <v>2441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227</v>
      </c>
      <c r="N11" s="417">
        <f>SUM(COUNTIFS(E7:K44,"*Vanness*"))/2</f>
        <v>10.5</v>
      </c>
      <c r="O11" s="777" t="s">
        <v>2154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2228</v>
      </c>
      <c r="F12" s="760" t="s">
        <v>2441</v>
      </c>
      <c r="G12" s="760" t="s">
        <v>2442</v>
      </c>
      <c r="H12" s="760" t="s">
        <v>2441</v>
      </c>
      <c r="I12" s="760" t="s">
        <v>2441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2228</v>
      </c>
      <c r="F13" s="760" t="s">
        <v>2441</v>
      </c>
      <c r="G13" s="760" t="s">
        <v>2442</v>
      </c>
      <c r="H13" s="760" t="s">
        <v>2441</v>
      </c>
      <c r="I13" s="760" t="s">
        <v>2441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2228</v>
      </c>
      <c r="F14" s="755" t="s">
        <v>2443</v>
      </c>
      <c r="G14" s="755" t="s">
        <v>2120</v>
      </c>
      <c r="H14" s="756" t="s">
        <v>2444</v>
      </c>
      <c r="I14" s="757" t="s">
        <v>2445</v>
      </c>
      <c r="J14" s="758" t="s">
        <v>2333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2228</v>
      </c>
      <c r="F15" s="755" t="s">
        <v>2443</v>
      </c>
      <c r="G15" s="755" t="s">
        <v>2120</v>
      </c>
      <c r="H15" s="756" t="s">
        <v>2444</v>
      </c>
      <c r="I15" s="757" t="s">
        <v>2445</v>
      </c>
      <c r="J15" s="758" t="s">
        <v>2333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2446</v>
      </c>
      <c r="F16" s="755" t="s">
        <v>2443</v>
      </c>
      <c r="G16" s="755" t="s">
        <v>2120</v>
      </c>
      <c r="H16" s="761" t="s">
        <v>2447</v>
      </c>
      <c r="I16" s="757" t="s">
        <v>2445</v>
      </c>
      <c r="J16" s="758" t="s">
        <v>227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2446</v>
      </c>
      <c r="F17" s="755" t="s">
        <v>2443</v>
      </c>
      <c r="G17" s="755" t="s">
        <v>2120</v>
      </c>
      <c r="H17" s="761" t="s">
        <v>2447</v>
      </c>
      <c r="I17" s="757" t="s">
        <v>2445</v>
      </c>
      <c r="J17" s="758" t="s">
        <v>227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2448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2343</v>
      </c>
      <c r="H18" s="761" t="s">
        <v>2449</v>
      </c>
      <c r="I18" s="757" t="s">
        <v>2445</v>
      </c>
      <c r="J18" s="758" t="s">
        <v>227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2343</v>
      </c>
      <c r="H19" s="761" t="s">
        <v>2449</v>
      </c>
      <c r="I19" s="757" t="s">
        <v>2450</v>
      </c>
      <c r="J19" s="758" t="s">
        <v>227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2343</v>
      </c>
      <c r="H20" s="761" t="s">
        <v>2451</v>
      </c>
      <c r="I20" s="757" t="s">
        <v>2450</v>
      </c>
      <c r="J20" s="758" t="s">
        <v>227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2343</v>
      </c>
      <c r="H21" s="761" t="s">
        <v>2451</v>
      </c>
      <c r="I21" s="757" t="s">
        <v>2452</v>
      </c>
      <c r="J21" s="758" t="s">
        <v>227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2446</v>
      </c>
      <c r="F22" s="755" t="s">
        <v>2178</v>
      </c>
      <c r="G22" s="757" t="s">
        <v>2343</v>
      </c>
      <c r="H22" s="761" t="s">
        <v>2453</v>
      </c>
      <c r="I22" s="757" t="s">
        <v>2452</v>
      </c>
      <c r="J22" s="758" t="s">
        <v>227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2446</v>
      </c>
      <c r="F23" s="755" t="s">
        <v>2343</v>
      </c>
      <c r="G23" s="757" t="s">
        <v>2178</v>
      </c>
      <c r="H23" s="761" t="s">
        <v>2453</v>
      </c>
      <c r="I23" s="757" t="s">
        <v>2452</v>
      </c>
      <c r="J23" s="758" t="s">
        <v>227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268</v>
      </c>
      <c r="N23" s="349">
        <f>COUNTIF(E7:K44, "*Foo*")/2</f>
        <v>0</v>
      </c>
      <c r="O23" s="776" t="s">
        <v>2112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2446</v>
      </c>
      <c r="F24" s="755" t="s">
        <v>2343</v>
      </c>
      <c r="G24" s="757" t="s">
        <v>2343</v>
      </c>
      <c r="H24" s="761" t="s">
        <v>2453</v>
      </c>
      <c r="I24" s="757" t="s">
        <v>2417</v>
      </c>
      <c r="J24" s="758" t="s">
        <v>227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2446</v>
      </c>
      <c r="F25" s="755" t="s">
        <v>2343</v>
      </c>
      <c r="G25" s="757" t="s">
        <v>2343</v>
      </c>
      <c r="H25" s="761" t="s">
        <v>2453</v>
      </c>
      <c r="I25" s="757" t="s">
        <v>2417</v>
      </c>
      <c r="J25" s="758" t="s">
        <v>227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1978</v>
      </c>
      <c r="N25" s="349">
        <f>COUNTIF(E7:K44, "*Rahhulann*")/2</f>
        <v>0</v>
      </c>
      <c r="O25" s="776" t="s">
        <v>2454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2446</v>
      </c>
      <c r="F26" s="755" t="s">
        <v>2370</v>
      </c>
      <c r="G26" s="757" t="s">
        <v>2271</v>
      </c>
      <c r="H26" s="761" t="s">
        <v>2453</v>
      </c>
      <c r="I26" s="757" t="s">
        <v>2455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2446</v>
      </c>
      <c r="F27" s="755" t="s">
        <v>2370</v>
      </c>
      <c r="G27" s="757" t="s">
        <v>2271</v>
      </c>
      <c r="H27" s="761" t="s">
        <v>2453</v>
      </c>
      <c r="I27" s="757" t="s">
        <v>2455</v>
      </c>
      <c r="J27" s="758" t="s">
        <v>227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2269</v>
      </c>
      <c r="F28" s="755" t="s">
        <v>2228</v>
      </c>
      <c r="G28" s="757" t="s">
        <v>2271</v>
      </c>
      <c r="H28" s="761" t="s">
        <v>2453</v>
      </c>
      <c r="I28" s="757" t="s">
        <v>2455</v>
      </c>
      <c r="J28" s="758" t="s">
        <v>227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2269</v>
      </c>
      <c r="F29" s="755" t="s">
        <v>2228</v>
      </c>
      <c r="G29" s="757" t="s">
        <v>2271</v>
      </c>
      <c r="H29" s="761" t="s">
        <v>2456</v>
      </c>
      <c r="I29" s="757" t="s">
        <v>2455</v>
      </c>
      <c r="J29" s="758" t="s">
        <v>227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2269</v>
      </c>
      <c r="F30" s="755" t="s">
        <v>2228</v>
      </c>
      <c r="G30" s="757" t="s">
        <v>2271</v>
      </c>
      <c r="H30" s="761" t="s">
        <v>2457</v>
      </c>
      <c r="I30" s="757" t="s">
        <v>2455</v>
      </c>
      <c r="J30" s="758" t="s">
        <v>227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2174</v>
      </c>
      <c r="N30" s="462">
        <f>COUNTIF(E7:K44, "*Jonathan*")/2</f>
        <v>0</v>
      </c>
      <c r="O30" s="779" t="s">
        <v>1941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2269</v>
      </c>
      <c r="F31" s="755" t="s">
        <v>2228</v>
      </c>
      <c r="G31" s="757" t="s">
        <v>2458</v>
      </c>
      <c r="H31" s="761" t="s">
        <v>2457</v>
      </c>
      <c r="I31" s="757" t="s">
        <v>2455</v>
      </c>
      <c r="J31" s="758" t="s">
        <v>227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2269</v>
      </c>
      <c r="F32" s="755" t="s">
        <v>2411</v>
      </c>
      <c r="G32" s="757" t="s">
        <v>2458</v>
      </c>
      <c r="H32" s="756" t="s">
        <v>2459</v>
      </c>
      <c r="I32" s="757" t="s">
        <v>2455</v>
      </c>
      <c r="J32" s="758" t="s">
        <v>227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1128</v>
      </c>
      <c r="N32" s="418">
        <f>COUNTIF(E7:K44, "*Paul*")/2</f>
        <v>0</v>
      </c>
      <c r="O32" s="787" t="s">
        <v>2431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2269</v>
      </c>
      <c r="F33" s="755" t="s">
        <v>2411</v>
      </c>
      <c r="G33" s="757" t="s">
        <v>2458</v>
      </c>
      <c r="H33" s="756" t="s">
        <v>2459</v>
      </c>
      <c r="I33" s="757" t="s">
        <v>2455</v>
      </c>
      <c r="J33" s="758" t="s">
        <v>227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1973</v>
      </c>
      <c r="H34" s="763"/>
      <c r="I34" s="764"/>
      <c r="J34" s="758" t="s">
        <v>2333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1973</v>
      </c>
      <c r="H35" s="763"/>
      <c r="I35" s="764"/>
      <c r="J35" s="758" t="s">
        <v>2333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2400</v>
      </c>
      <c r="H49" s="577">
        <v>45536</v>
      </c>
      <c r="I49" t="s">
        <v>2401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2031</v>
      </c>
      <c r="F51" s="662"/>
      <c r="G51" s="217" t="s">
        <v>2032</v>
      </c>
      <c r="H51" t="s">
        <v>1907</v>
      </c>
      <c r="M51" s="61"/>
      <c r="N51" s="62"/>
      <c r="O51" s="61"/>
    </row>
    <row r="52" spans="5:15">
      <c r="E52" t="s">
        <v>2033</v>
      </c>
      <c r="F52" s="659"/>
      <c r="G52" s="217" t="s">
        <v>2032</v>
      </c>
      <c r="H52" s="255" t="s">
        <v>2034</v>
      </c>
      <c r="M52" s="61"/>
      <c r="N52" s="62"/>
      <c r="O52" s="61"/>
    </row>
    <row r="53" spans="5:15">
      <c r="E53" t="s">
        <v>2095</v>
      </c>
      <c r="F53" s="678"/>
      <c r="G53" s="217"/>
      <c r="H53" s="255" t="s">
        <v>2096</v>
      </c>
      <c r="M53" s="61"/>
      <c r="N53" s="62"/>
      <c r="O53" s="61"/>
    </row>
    <row r="54" spans="5:15">
      <c r="E54" t="s">
        <v>2035</v>
      </c>
      <c r="F54" s="661"/>
      <c r="G54" s="660" t="s">
        <v>2032</v>
      </c>
      <c r="H54" s="61" t="s">
        <v>2036</v>
      </c>
      <c r="M54" s="61"/>
      <c r="N54" s="62"/>
      <c r="O54" s="61"/>
    </row>
    <row r="55" spans="5:15">
      <c r="E55" t="s">
        <v>2037</v>
      </c>
      <c r="F55" s="663"/>
      <c r="G55" s="660" t="s">
        <v>2032</v>
      </c>
      <c r="H55" s="255" t="s">
        <v>2038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2039</v>
      </c>
    </row>
    <row r="62" spans="5:15">
      <c r="F62" s="127" t="s">
        <v>136</v>
      </c>
    </row>
    <row r="63" spans="5:15">
      <c r="F63" s="387" t="s">
        <v>138</v>
      </c>
      <c r="H63" t="s">
        <v>2244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10" zoomScale="115" zoomScaleNormal="115" workbookViewId="0">
      <pane xSplit="4" topLeftCell="E12" activePane="topRight" state="frozen"/>
      <selection pane="topRight" activeCell="J21" sqref="J21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79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80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1905</v>
      </c>
      <c r="M5" s="664" t="s">
        <v>82</v>
      </c>
      <c r="N5" s="799" t="s">
        <v>83</v>
      </c>
      <c r="O5" s="800" t="s">
        <v>84</v>
      </c>
      <c r="P5" s="795" t="s">
        <v>2364</v>
      </c>
      <c r="Q5" s="783" t="s">
        <v>2438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227</v>
      </c>
      <c r="N10" s="326">
        <f>SUM(COUNTIFS(E7:K44,"*Vanness*"))/2</f>
        <v>0</v>
      </c>
      <c r="O10" s="803" t="s">
        <v>2154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2461</v>
      </c>
      <c r="F11" s="760" t="s">
        <v>2461</v>
      </c>
      <c r="G11" s="760" t="s">
        <v>2461</v>
      </c>
      <c r="H11" s="760" t="s">
        <v>2461</v>
      </c>
      <c r="I11" s="760" t="s">
        <v>2200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2461</v>
      </c>
      <c r="F12" s="760" t="s">
        <v>2461</v>
      </c>
      <c r="G12" s="760" t="s">
        <v>2461</v>
      </c>
      <c r="H12" s="760" t="s">
        <v>2461</v>
      </c>
      <c r="I12" s="760" t="s">
        <v>2200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2461</v>
      </c>
      <c r="F13" s="760" t="s">
        <v>2461</v>
      </c>
      <c r="G13" s="760" t="s">
        <v>2461</v>
      </c>
      <c r="H13" s="760" t="s">
        <v>2461</v>
      </c>
      <c r="I13" s="760" t="s">
        <v>2200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2228</v>
      </c>
      <c r="F14" s="515" t="s">
        <v>2463</v>
      </c>
      <c r="G14" s="515" t="s">
        <v>2461</v>
      </c>
      <c r="H14" s="261" t="s">
        <v>2464</v>
      </c>
      <c r="I14" s="452" t="s">
        <v>2465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2228</v>
      </c>
      <c r="F15" s="515" t="s">
        <v>2463</v>
      </c>
      <c r="G15" s="515" t="s">
        <v>56</v>
      </c>
      <c r="H15" s="261" t="s">
        <v>2466</v>
      </c>
      <c r="I15" s="452" t="s">
        <v>2465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2448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2463</v>
      </c>
      <c r="F16" s="515" t="s">
        <v>2463</v>
      </c>
      <c r="G16" s="515" t="s">
        <v>56</v>
      </c>
      <c r="H16" s="261" t="s">
        <v>2466</v>
      </c>
      <c r="I16" s="452" t="s">
        <v>2465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2463</v>
      </c>
      <c r="F17" s="515" t="s">
        <v>2463</v>
      </c>
      <c r="G17" s="515" t="s">
        <v>56</v>
      </c>
      <c r="H17" s="261" t="s">
        <v>2467</v>
      </c>
      <c r="I17" s="452" t="s">
        <v>2468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2026</v>
      </c>
      <c r="F18" s="515" t="s">
        <v>229</v>
      </c>
      <c r="G18" s="452" t="s">
        <v>1214</v>
      </c>
      <c r="H18" s="261" t="s">
        <v>2467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2026</v>
      </c>
      <c r="F19" s="515" t="s">
        <v>229</v>
      </c>
      <c r="G19" s="452" t="s">
        <v>1214</v>
      </c>
      <c r="H19" s="261" t="s">
        <v>2467</v>
      </c>
      <c r="I19" s="452" t="s">
        <v>2443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2026</v>
      </c>
      <c r="F20" s="515" t="s">
        <v>229</v>
      </c>
      <c r="G20" s="452" t="s">
        <v>1214</v>
      </c>
      <c r="H20" s="561" t="s">
        <v>2467</v>
      </c>
      <c r="I20" s="452" t="s">
        <v>2443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2442</v>
      </c>
      <c r="F21" s="515" t="s">
        <v>2349</v>
      </c>
      <c r="G21" s="452" t="s">
        <v>1214</v>
      </c>
      <c r="H21" s="561" t="s">
        <v>2408</v>
      </c>
      <c r="I21" s="452" t="s">
        <v>2443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268</v>
      </c>
      <c r="N21" s="327">
        <f>COUNTIF(E7:K44, "*Foo*")/2</f>
        <v>0</v>
      </c>
      <c r="O21" s="802" t="s">
        <v>2112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2442</v>
      </c>
      <c r="F22" s="515" t="s">
        <v>2469</v>
      </c>
      <c r="G22" s="452" t="s">
        <v>2285</v>
      </c>
      <c r="H22" s="561" t="s">
        <v>2408</v>
      </c>
      <c r="I22" s="452" t="s">
        <v>2443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1973</v>
      </c>
      <c r="N22" s="327">
        <f>COUNTIF(E7:K44, "*Ivan*")/2</f>
        <v>10.5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2026</v>
      </c>
      <c r="F23" s="705" t="s">
        <v>2470</v>
      </c>
      <c r="G23" s="694" t="s">
        <v>2063</v>
      </c>
      <c r="H23" s="782" t="s">
        <v>2471</v>
      </c>
      <c r="I23" s="694" t="s">
        <v>2472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1980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2175</v>
      </c>
      <c r="F24" s="705" t="s">
        <v>2470</v>
      </c>
      <c r="G24" s="694" t="s">
        <v>2063</v>
      </c>
      <c r="H24" s="782" t="s">
        <v>2471</v>
      </c>
      <c r="I24" s="694" t="s">
        <v>2473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2175</v>
      </c>
      <c r="F25" s="705" t="s">
        <v>2470</v>
      </c>
      <c r="G25" s="694" t="s">
        <v>2063</v>
      </c>
      <c r="H25" s="782" t="s">
        <v>2471</v>
      </c>
      <c r="I25" s="694" t="s">
        <v>2473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2175</v>
      </c>
      <c r="F26" s="452" t="s">
        <v>406</v>
      </c>
      <c r="G26" s="452" t="s">
        <v>2063</v>
      </c>
      <c r="H26" s="561" t="s">
        <v>2408</v>
      </c>
      <c r="I26" s="452" t="s">
        <v>2129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2082</v>
      </c>
      <c r="N26" s="654">
        <f>COUNTIF(E7:K44, "*Phay*")/2</f>
        <v>0</v>
      </c>
      <c r="O26" s="802" t="s">
        <v>1994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2175</v>
      </c>
      <c r="F27" s="452" t="s">
        <v>406</v>
      </c>
      <c r="G27" s="452" t="s">
        <v>2063</v>
      </c>
      <c r="H27" s="561" t="s">
        <v>2408</v>
      </c>
      <c r="I27" s="452" t="s">
        <v>2370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2175</v>
      </c>
      <c r="F28" s="452" t="s">
        <v>229</v>
      </c>
      <c r="G28" s="452" t="s">
        <v>2063</v>
      </c>
      <c r="H28" s="781" t="s">
        <v>2474</v>
      </c>
      <c r="I28" s="452" t="s">
        <v>2370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1259</v>
      </c>
      <c r="F29" s="452" t="s">
        <v>229</v>
      </c>
      <c r="G29" s="452" t="s">
        <v>56</v>
      </c>
      <c r="H29" s="781" t="s">
        <v>2474</v>
      </c>
      <c r="I29" s="452" t="s">
        <v>2475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1128</v>
      </c>
      <c r="N29" s="334">
        <f>COUNTIF(E7:K44, "*Paul*")/2</f>
        <v>0</v>
      </c>
      <c r="O29" s="804" t="s">
        <v>2431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1259</v>
      </c>
      <c r="F30" s="452" t="s">
        <v>229</v>
      </c>
      <c r="G30" s="452" t="s">
        <v>56</v>
      </c>
      <c r="H30" s="781" t="s">
        <v>2474</v>
      </c>
      <c r="I30" s="306" t="s">
        <v>2476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1259</v>
      </c>
      <c r="F31" s="452" t="s">
        <v>229</v>
      </c>
      <c r="G31" s="452" t="s">
        <v>2063</v>
      </c>
      <c r="H31" s="781" t="s">
        <v>2474</v>
      </c>
      <c r="I31" s="306" t="s">
        <v>2476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1259</v>
      </c>
      <c r="F32" s="452" t="s">
        <v>229</v>
      </c>
      <c r="G32" s="452" t="s">
        <v>2063</v>
      </c>
      <c r="H32" s="781" t="s">
        <v>2474</v>
      </c>
      <c r="I32" s="306" t="s">
        <v>2063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1259</v>
      </c>
      <c r="F33" s="452" t="s">
        <v>229</v>
      </c>
      <c r="G33" s="452" t="s">
        <v>56</v>
      </c>
      <c r="H33" s="781" t="s">
        <v>2474</v>
      </c>
      <c r="I33" s="306" t="s">
        <v>2063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2400</v>
      </c>
      <c r="H49" s="577">
        <v>45543</v>
      </c>
      <c r="I49" t="s">
        <v>2401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2031</v>
      </c>
      <c r="F51" s="662"/>
      <c r="G51" s="217" t="s">
        <v>2032</v>
      </c>
      <c r="H51" t="s">
        <v>1907</v>
      </c>
      <c r="M51" s="61"/>
      <c r="N51" s="62"/>
      <c r="O51" s="61"/>
    </row>
    <row r="52" spans="5:15" ht="15" customHeight="1">
      <c r="E52" s="660" t="s">
        <v>2033</v>
      </c>
      <c r="F52" s="659"/>
      <c r="G52" s="217" t="s">
        <v>2032</v>
      </c>
      <c r="H52" s="255" t="s">
        <v>2034</v>
      </c>
      <c r="M52" s="61"/>
      <c r="N52" s="62"/>
      <c r="O52" s="61"/>
    </row>
    <row r="53" spans="5:15" ht="15" customHeight="1">
      <c r="E53" s="660" t="s">
        <v>2095</v>
      </c>
      <c r="F53" s="678"/>
      <c r="G53" s="217"/>
      <c r="H53" s="255" t="s">
        <v>2096</v>
      </c>
      <c r="M53" s="61"/>
      <c r="N53" s="62"/>
      <c r="O53" s="61"/>
    </row>
    <row r="54" spans="5:15" ht="15" customHeight="1">
      <c r="E54" s="660" t="s">
        <v>2035</v>
      </c>
      <c r="F54" s="661"/>
      <c r="G54" s="660" t="s">
        <v>2032</v>
      </c>
      <c r="H54" s="61" t="s">
        <v>2036</v>
      </c>
      <c r="M54" s="61"/>
      <c r="N54" s="62"/>
      <c r="O54" s="61"/>
    </row>
    <row r="55" spans="5:15">
      <c r="E55" s="660" t="s">
        <v>2037</v>
      </c>
      <c r="F55" s="663"/>
      <c r="G55" s="660" t="s">
        <v>2032</v>
      </c>
      <c r="H55" s="255" t="s">
        <v>2038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2039</v>
      </c>
    </row>
    <row r="62" spans="5:15">
      <c r="F62" s="127" t="s">
        <v>136</v>
      </c>
    </row>
    <row r="63" spans="5:15">
      <c r="F63" s="387" t="s">
        <v>138</v>
      </c>
      <c r="H63" t="s">
        <v>2244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2024-09-13T15:34:15Z</dcterms:modified>
  <cp:category/>
  <cp:contentStatus/>
</cp:coreProperties>
</file>