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filterPrivacy="1"/>
  <xr:revisionPtr revIDLastSave="19707" documentId="101_{C41BB324-3EAE-5148-95F2-E4AD19BF45B2}" xr6:coauthVersionLast="47" xr6:coauthVersionMax="47" xr10:uidLastSave="{3E530348-D34F-CE40-8E46-FB1F1C10E95F}"/>
  <bookViews>
    <workbookView xWindow="-108" yWindow="-108" windowWidth="23256" windowHeight="12456" firstSheet="122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8 July 2024  " sheetId="99" state="hidden" r:id="rId27"/>
    <sheet name="15 July 2024  " sheetId="100" state="hidden" r:id="rId28"/>
    <sheet name="22 July 2024  " sheetId="101" state="hidden" r:id="rId29"/>
    <sheet name="29 July 2024  " sheetId="102" state="hidden" r:id="rId30"/>
    <sheet name="26 Aug 2024" sheetId="106" state="hidden" r:id="rId31"/>
    <sheet name="1 May 2024" sheetId="127" state="hidden" r:id="rId32"/>
    <sheet name="6 May 2024 " sheetId="90" state="hidden" r:id="rId33"/>
    <sheet name="13 May 2024 " sheetId="91" state="hidden" r:id="rId34"/>
    <sheet name="29 Apr 2024" sheetId="89" state="hidden" r:id="rId35"/>
    <sheet name="22 Apr 2024" sheetId="88" state="hidden" r:id="rId36"/>
    <sheet name="15 Apr 2024" sheetId="87" state="hidden" r:id="rId37"/>
    <sheet name="8 Apr 2024" sheetId="86" state="hidden" r:id="rId38"/>
    <sheet name="1 Apr 2024" sheetId="85" state="hidden" r:id="rId39"/>
    <sheet name="25 Mar 2024" sheetId="84" state="hidden" r:id="rId40"/>
    <sheet name="18 Mar 2024" sheetId="83" state="hidden" r:id="rId41"/>
    <sheet name="11 Mar 2024" sheetId="79" state="hidden" r:id="rId42"/>
    <sheet name="4 Mar 2024" sheetId="78" state="hidden" r:id="rId43"/>
    <sheet name="26 Feb 2024 (2)" sheetId="82" state="hidden" r:id="rId44"/>
    <sheet name="26 Feb 2024 (1)" sheetId="77" state="hidden" r:id="rId45"/>
    <sheet name="19 Feb 2024" sheetId="76" state="hidden" r:id="rId46"/>
    <sheet name="14 Feb 2024" sheetId="75" state="hidden" r:id="rId47"/>
    <sheet name="5 Feb 2024" sheetId="74" state="hidden" r:id="rId48"/>
    <sheet name="29 Jan 2024  (2)" sheetId="81" state="hidden" r:id="rId49"/>
    <sheet name="29 Jan 2024 (1)" sheetId="73" state="hidden" r:id="rId50"/>
    <sheet name="22 Jan 2024" sheetId="72" state="hidden" r:id="rId51"/>
    <sheet name="15 Jan 2024" sheetId="71" state="hidden" r:id="rId52"/>
    <sheet name="8 Jan 2024" sheetId="69" state="hidden" r:id="rId53"/>
    <sheet name="18 Dec 2023" sheetId="68" state="hidden" r:id="rId54"/>
    <sheet name="11 Dec 2023" sheetId="67" state="hidden" r:id="rId55"/>
    <sheet name="4 Dec 2023 " sheetId="66" state="hidden" r:id="rId56"/>
    <sheet name="27 Nov 2023" sheetId="65" state="hidden" r:id="rId57"/>
    <sheet name="20 Nov 2023" sheetId="64" state="hidden" r:id="rId58"/>
    <sheet name="13 Nov 2023" sheetId="63" state="hidden" r:id="rId59"/>
    <sheet name="6 Nov 2023" sheetId="62" state="hidden" r:id="rId60"/>
    <sheet name="30 Oct 2023" sheetId="61" state="hidden" r:id="rId61"/>
    <sheet name="23 Oct 2023" sheetId="60" state="hidden" r:id="rId62"/>
    <sheet name="16 Oct 2023" sheetId="59" state="hidden" r:id="rId63"/>
    <sheet name="9 Oct 2023" sheetId="58" state="hidden" r:id="rId64"/>
    <sheet name="2 Oct 2023" sheetId="57" state="hidden" r:id="rId65"/>
    <sheet name="25 Sept 2023" sheetId="56" state="hidden" r:id="rId66"/>
    <sheet name="18 Sept 2023" sheetId="55" state="hidden" r:id="rId67"/>
    <sheet name="11 Sept 2023" sheetId="54" state="hidden" r:id="rId68"/>
    <sheet name="4 Sept 2023" sheetId="53" state="hidden" r:id="rId69"/>
    <sheet name="28 Aug 2023" sheetId="52" state="hidden" r:id="rId70"/>
    <sheet name="21 Aug 2023" sheetId="51" state="hidden" r:id="rId71"/>
    <sheet name="14 Aug 2023" sheetId="50" state="hidden" r:id="rId72"/>
    <sheet name="7 Aug 2023" sheetId="49" state="hidden" r:id="rId73"/>
    <sheet name="31 July 2023" sheetId="48" state="hidden" r:id="rId74"/>
    <sheet name="24 July 2023" sheetId="47" state="hidden" r:id="rId75"/>
    <sheet name="17 July 2023" sheetId="46" state="hidden" r:id="rId76"/>
    <sheet name="10 July 2023" sheetId="45" state="hidden" r:id="rId77"/>
    <sheet name="3 July 2023" sheetId="44" state="hidden" r:id="rId78"/>
    <sheet name="26 Jun 2023" sheetId="43" state="hidden" r:id="rId79"/>
    <sheet name="19 Jun 2023" sheetId="42" state="hidden" r:id="rId80"/>
    <sheet name="12 Jun 2023" sheetId="41" state="hidden" r:id="rId81"/>
    <sheet name="5 June 2023" sheetId="40" state="hidden" r:id="rId82"/>
    <sheet name="29 May 2023" sheetId="39" state="hidden" r:id="rId83"/>
    <sheet name="22 May 2023" sheetId="38" state="hidden" r:id="rId84"/>
    <sheet name="15 May 2023" sheetId="37" state="hidden" r:id="rId85"/>
    <sheet name="8 May 2023" sheetId="35" state="hidden" r:id="rId86"/>
    <sheet name="1 May 2023" sheetId="34" state="hidden" r:id="rId87"/>
    <sheet name="24 Apr 2023" sheetId="33" state="hidden" r:id="rId88"/>
    <sheet name="17 Apr 2023" sheetId="32" state="hidden" r:id="rId89"/>
    <sheet name="10 Apr 2023" sheetId="31" state="hidden" r:id="rId90"/>
    <sheet name="3 Apr 2023" sheetId="30" state="hidden" r:id="rId91"/>
    <sheet name="27 March 2023" sheetId="29" state="hidden" r:id="rId92"/>
    <sheet name="20 March 2023" sheetId="28" state="hidden" r:id="rId93"/>
    <sheet name="13 March 2023" sheetId="27" state="hidden" r:id="rId94"/>
    <sheet name="6 March 2023" sheetId="26" state="hidden" r:id="rId95"/>
    <sheet name="27 Feb 2023" sheetId="25" state="hidden" r:id="rId96"/>
    <sheet name="20 Feb 2023" sheetId="24" state="hidden" r:id="rId97"/>
    <sheet name="6 Feb 2023" sheetId="22" state="hidden" r:id="rId98"/>
    <sheet name="13 Feb 2023 " sheetId="23" state="hidden" r:id="rId99"/>
    <sheet name="30 Jan 2023" sheetId="21" state="hidden" r:id="rId100"/>
    <sheet name="23 Jan 2023" sheetId="20" state="hidden" r:id="rId101"/>
    <sheet name="16 Jan 2023" sheetId="19" state="hidden" r:id="rId102"/>
    <sheet name="9 Jan 2023" sheetId="17" state="hidden" r:id="rId103"/>
    <sheet name="19 Dec 2022" sheetId="16" state="hidden" r:id="rId104"/>
    <sheet name="12 Dec 2022" sheetId="15" state="hidden" r:id="rId105"/>
    <sheet name="5 Dec 2022" sheetId="14" state="hidden" r:id="rId106"/>
    <sheet name="28 Nov 2022" sheetId="13" state="hidden" r:id="rId107"/>
    <sheet name="21 Nov 2022" sheetId="12" state="hidden" r:id="rId108"/>
    <sheet name="14 Nov 2022" sheetId="11" state="hidden" r:id="rId109"/>
    <sheet name="7 Nov 2022" sheetId="10" state="hidden" r:id="rId110"/>
    <sheet name="31 Oct 2022" sheetId="9" state="hidden" r:id="rId111"/>
    <sheet name="24 Oct 2022" sheetId="8" state="hidden" r:id="rId112"/>
    <sheet name="17 Oct 2022" sheetId="7" state="hidden" r:id="rId113"/>
    <sheet name="10 Oct 2022" sheetId="6" state="hidden" r:id="rId114"/>
    <sheet name="3 Oct 2022" sheetId="5" state="hidden" r:id="rId115"/>
    <sheet name="26 Sep 2022" sheetId="4" state="hidden" r:id="rId116"/>
    <sheet name="20 May 2024 " sheetId="92" state="hidden" r:id="rId117"/>
    <sheet name="27 May 2024 " sheetId="93" state="hidden" r:id="rId118"/>
    <sheet name="1 June 2024" sheetId="128" r:id="rId119"/>
    <sheet name="3 June 2024 " sheetId="94" r:id="rId120"/>
    <sheet name="10 June 2024 " sheetId="95" r:id="rId121"/>
    <sheet name="17 June 2024  " sheetId="96" r:id="rId122"/>
    <sheet name="24 June 2024 " sheetId="97" r:id="rId123"/>
    <sheet name="1 July 2024 " sheetId="98" r:id="rId124"/>
  </sheets>
  <definedNames>
    <definedName name="_xlnm._FilterDatabase" localSheetId="86" hidden="1">'1 May 2023'!$F$11:$F$18</definedName>
    <definedName name="_xlnm._FilterDatabase" localSheetId="89" hidden="1">'10 Apr 2023'!$F$11:$F$18</definedName>
    <definedName name="_xlnm._FilterDatabase" localSheetId="76" hidden="1">'10 July 2023'!$F$11:$F$24</definedName>
    <definedName name="_xlnm._FilterDatabase" localSheetId="67" hidden="1">'11 Sept 2023'!$F$10:$F$23</definedName>
    <definedName name="_xlnm._FilterDatabase" localSheetId="80" hidden="1">'12 Jun 2023'!$F$11:$F$24</definedName>
    <definedName name="_xlnm._FilterDatabase" localSheetId="98" hidden="1">'13 Feb 2023 '!$F$11:$F$18</definedName>
    <definedName name="_xlnm._FilterDatabase" localSheetId="93" hidden="1">'13 March 2023'!$F$11:$F$18</definedName>
    <definedName name="_xlnm._FilterDatabase" localSheetId="58" hidden="1">'13 Nov 2023'!$M$5:$O$22</definedName>
    <definedName name="_xlnm._FilterDatabase" localSheetId="71" hidden="1">'14 Aug 2023'!$F$11:$F$24</definedName>
    <definedName name="_xlnm._FilterDatabase" localSheetId="84" hidden="1">'15 May 2023'!$F$11:$F$18</definedName>
    <definedName name="_xlnm._FilterDatabase" localSheetId="62" hidden="1">'16 Oct 2023'!$F$9:$F$22</definedName>
    <definedName name="_xlnm._FilterDatabase" localSheetId="88" hidden="1">'17 Apr 2023'!$F$11:$F$18</definedName>
    <definedName name="_xlnm._FilterDatabase" localSheetId="75" hidden="1">'17 July 2023'!$F$11:$F$24</definedName>
    <definedName name="_xlnm._FilterDatabase" localSheetId="66" hidden="1">'18 Sept 2023'!$F$10:$F$23</definedName>
    <definedName name="_xlnm._FilterDatabase" localSheetId="79" hidden="1">'19 Jun 2023'!$F$11:$F$24</definedName>
    <definedName name="_xlnm._FilterDatabase" localSheetId="64" hidden="1">'2 Oct 2023'!$F$10:$F$23</definedName>
    <definedName name="_xlnm._FilterDatabase" localSheetId="96" hidden="1">'20 Feb 2023'!$F$11:$F$18</definedName>
    <definedName name="_xlnm._FilterDatabase" localSheetId="92" hidden="1">'20 March 2023'!$F$11:$F$18</definedName>
    <definedName name="_xlnm._FilterDatabase" localSheetId="70" hidden="1">'21 Aug 2023'!$F$11:$F$24</definedName>
    <definedName name="_xlnm._FilterDatabase" localSheetId="83" hidden="1">'22 May 2023'!$F$11:$F$18</definedName>
    <definedName name="_xlnm._FilterDatabase" localSheetId="61" hidden="1">'23 Oct 2023'!$F$9:$F$22</definedName>
    <definedName name="_xlnm._FilterDatabase" localSheetId="87" hidden="1">'24 Apr 2023'!$F$11:$F$18</definedName>
    <definedName name="_xlnm._FilterDatabase" localSheetId="74" hidden="1">'24 July 2023'!$F$11:$F$24</definedName>
    <definedName name="_xlnm._FilterDatabase" localSheetId="65" hidden="1">'25 Sept 2023'!$F$10:$F$23</definedName>
    <definedName name="_xlnm._FilterDatabase" localSheetId="78" hidden="1">'26 Jun 2023'!$F$11:$F$24</definedName>
    <definedName name="_xlnm._FilterDatabase" localSheetId="95" hidden="1">'27 Feb 2023'!$F$11:$F$18</definedName>
    <definedName name="_xlnm._FilterDatabase" localSheetId="91" hidden="1">'27 March 2023'!$F$11:$F$18</definedName>
    <definedName name="_xlnm._FilterDatabase" localSheetId="69" hidden="1">'28 Aug 2023'!$F$10:$F$23</definedName>
    <definedName name="_xlnm._FilterDatabase" localSheetId="82" hidden="1">'29 May 2023'!$F$11:$F$18</definedName>
    <definedName name="_xlnm._FilterDatabase" localSheetId="90" hidden="1">'3 Apr 2023'!$F$11:$F$18</definedName>
    <definedName name="_xlnm._FilterDatabase" localSheetId="77" hidden="1">'3 July 2023'!$F$11:$F$24</definedName>
    <definedName name="_xlnm._FilterDatabase" localSheetId="60" hidden="1">'30 Oct 2023'!$F$9:$F$22</definedName>
    <definedName name="_xlnm._FilterDatabase" localSheetId="73" hidden="1">'31 July 2023'!$F$11:$F$24</definedName>
    <definedName name="_xlnm._FilterDatabase" localSheetId="68" hidden="1">'4 Sept 2023'!$F$10:$F$23</definedName>
    <definedName name="_xlnm._FilterDatabase" localSheetId="81" hidden="1">'5 June 2023'!$F$11:$F$24</definedName>
    <definedName name="_xlnm._FilterDatabase" localSheetId="97" hidden="1">'6 Feb 2023'!$F$11:$F$18</definedName>
    <definedName name="_xlnm._FilterDatabase" localSheetId="94" hidden="1">'6 March 2023'!$F$11:$F$18</definedName>
    <definedName name="_xlnm._FilterDatabase" localSheetId="59" hidden="1">'6 Nov 2023'!$B$5:$K$37</definedName>
    <definedName name="_xlnm._FilterDatabase" localSheetId="72" hidden="1">'7 Aug 2023'!$F$11:$F$24</definedName>
    <definedName name="_xlnm._FilterDatabase" localSheetId="85" hidden="1">'8 May 2023'!$F$11:$F$18</definedName>
    <definedName name="_xlnm._FilterDatabase" localSheetId="63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97" l="1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<sst xmlns="http://schemas.openxmlformats.org/spreadsheetml/2006/main" count="25076" uniqueCount="2053">
  <si>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</si>
  <si>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</si>
  <si>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</si>
  <si>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</si>
  <si>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</si>
  <si>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</si>
  <si>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</si>
  <si>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</si>
  <si>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</si>
  <si>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</si>
  <si>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</si>
  <si>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</si>
  <si>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</si>
  <si>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</si>
  <si>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</si>
  <si>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</si>
  <si>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</si>
  <si>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</si>
  <si>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</si>
  <si>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</si>
  <si>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</si>
  <si>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</si>
  <si>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</si>
  <si>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</si>
  <si>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</si>
  <si>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</si>
  <si>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</si>
  <si>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</si>
  <si>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</si>
  <si>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</si>
  <si>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</si>
  <si>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</si>
  <si>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</si>
  <si>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</si>
  <si>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</si>
  <si>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</si>
  <si>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</si>
  <si>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</si>
  <si>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</si>
  <si>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</si>
  <si>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</si>
  <si>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</si>
  <si>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</si>
  <si>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</si>
  <si>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</si>
  <si>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</si>
  <si>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</si>
  <si>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</si>
  <si>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</si>
  <si>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</si>
  <si>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</si>
  <si>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</si>
  <si>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</si>
  <si>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</si>
  <si>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</si>
  <si>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</si>
  <si>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</si>
  <si>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</si>
  <si>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</si>
  <si>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</si>
  <si>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</si>
  <si>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</si>
  <si>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</si>
  <si>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</si>
  <si>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</si>
  <si>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</si>
  <si>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</si>
  <si>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</si>
  <si>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</si>
  <si>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</si>
  <si>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</si>
  <si>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</si>
  <si>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</si>
  <si>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</si>
  <si>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</si>
  <si>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</si>
  <si>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</si>
  <si>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</si>
  <si>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</si>
  <si>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</si>
  <si>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</si>
  <si>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</si>
  <si>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</si>
  <si>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</si>
  <si>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</si>
  <si>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</si>
  <si>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</si>
  <si>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</si>
  <si>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</si>
  <si>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</si>
  <si>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</si>
  <si>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</si>
  <si>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</si>
  <si>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</si>
  <si>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</si>
  <si>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</si>
  <si>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</si>
  <si>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</si>
  <si>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</si>
  <si>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</si>
  <si>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</si>
  <si>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</si>
  <si>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</si>
  <si>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</si>
  <si>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</si>
  <si>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</si>
  <si>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</si>
  <si>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</si>
  <si>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</si>
  <si>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</si>
  <si>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</si>
  <si>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</si>
  <si>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</si>
  <si>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</si>
  <si>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</si>
  <si>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</si>
  <si>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</si>
  <si>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</si>
  <si>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</si>
  <si>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</si>
  <si>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</si>
  <si>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</si>
  <si>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</si>
  <si>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</si>
  <si>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</si>
  <si>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</si>
  <si>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</si>
  <si>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</si>
  <si>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</si>
  <si>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</si>
  <si>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</si>
  <si>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</si>
  <si>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</si>
  <si>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</si>
  <si>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</si>
  <si>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</si>
  <si>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</si>
  <si>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</si>
  <si>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</si>
  <si>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</si>
  <si>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</si>
  <si>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</si>
  <si>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</si>
  <si>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</si>
  <si>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</si>
  <si>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</si>
  <si>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</si>
  <si>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</si>
  <si>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</si>
  <si>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</si>
  <si>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</si>
  <si>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</si>
  <si>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</si>
  <si>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</si>
  <si>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</si>
  <si>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</si>
  <si>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</si>
  <si>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</si>
  <si>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</si>
  <si>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</si>
  <si>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</si>
  <si>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</si>
  <si>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</si>
  <si>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</si>
  <si>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</si>
  <si>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</si>
  <si>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</si>
  <si>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</si>
  <si>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</si>
  <si>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</si>
  <si>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</si>
  <si>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</si>
  <si>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</si>
  <si>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</si>
  <si>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</si>
  <si>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</si>
  <si>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</si>
  <si>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</si>
  <si>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</si>
  <si>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</si>
  <si>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</si>
  <si>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</si>
  <si>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</si>
  <si>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</si>
  <si>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</si>
  <si>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</si>
  <si>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</si>
  <si>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</si>
  <si>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</si>
  <si>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</si>
  <si>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</si>
  <si>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</si>
  <si>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</si>
  <si>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</si>
  <si>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</si>
  <si>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</si>
  <si>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</si>
  <si>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</si>
  <si>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</si>
  <si>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</si>
  <si>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</si>
  <si>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</si>
  <si>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</si>
  <si>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</si>
  <si>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</si>
  <si>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</si>
  <si>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</si>
  <si>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</si>
  <si>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</si>
  <si>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</si>
  <si>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</si>
  <si>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</si>
  <si>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</si>
  <si>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</si>
  <si>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</si>
  <si>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</si>
  <si>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</si>
  <si>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</si>
  <si>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</si>
  <si>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</si>
  <si>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</si>
  <si>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</si>
  <si>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</si>
  <si>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</si>
  <si>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</si>
  <si>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</si>
  <si>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</si>
  <si>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</si>
  <si>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</si>
  <si>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</si>
  <si>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</si>
  <si>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</si>
  <si>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</si>
  <si>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</si>
  <si>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</si>
  <si>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</si>
  <si>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</si>
  <si>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</si>
  <si>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</si>
  <si>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</si>
  <si>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</si>
  <si>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</si>
  <si>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</si>
  <si>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</si>
  <si>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</si>
  <si>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</si>
  <si>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</si>
  <si>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8/7/2024 - 14/7/2024</t>
  </si>
  <si>
    <t>13/7/2024</t>
  </si>
  <si>
    <t>14/7/2024</t>
  </si>
  <si>
    <t>Rahhulann &amp; Michael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</si>
  <si>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</si>
  <si>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</si>
  <si>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</si>
  <si>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</si>
  <si>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</si>
  <si>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</si>
  <si>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</si>
  <si>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</si>
  <si>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</si>
  <si>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</si>
  <si>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</si>
  <si>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</si>
  <si>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</si>
  <si>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</si>
  <si>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</si>
  <si>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</si>
  <si>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</si>
  <si>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</si>
  <si>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</si>
  <si>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</si>
  <si>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</si>
  <si>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</si>
  <si>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</si>
  <si>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</si>
  <si>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</si>
  <si>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</si>
  <si>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</si>
  <si>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</si>
  <si>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</si>
  <si>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</si>
  <si>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</si>
  <si>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</si>
  <si>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</si>
  <si>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</si>
  <si>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</si>
  <si>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</si>
  <si>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</si>
  <si>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</si>
  <si>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</si>
  <si>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</si>
  <si>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</si>
  <si>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</si>
  <si>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</si>
  <si>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</si>
  <si>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</si>
  <si>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</si>
  <si>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</si>
  <si>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</si>
  <si>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</si>
  <si>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</si>
  <si>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</si>
  <si>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</si>
  <si>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</si>
  <si>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</si>
  <si>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</si>
  <si>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</si>
  <si>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</si>
  <si>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</si>
  <si>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</si>
  <si>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</si>
  <si>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</si>
  <si>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</si>
  <si>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</si>
  <si>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</si>
  <si>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</si>
  <si>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</si>
  <si>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</si>
  <si>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</si>
  <si>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</si>
  <si>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</si>
  <si>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</si>
  <si>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</si>
  <si>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</si>
  <si>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</si>
  <si>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</si>
  <si>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</si>
  <si>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</si>
  <si>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</si>
  <si>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</si>
  <si>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</si>
  <si>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</si>
  <si>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</si>
  <si>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</si>
  <si>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</si>
  <si>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</si>
  <si>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</si>
  <si>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</si>
  <si>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</si>
  <si>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</si>
  <si>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</si>
  <si>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</si>
  <si>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</si>
  <si>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</si>
  <si>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</si>
  <si>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</si>
  <si>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</si>
  <si>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</si>
  <si>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</si>
  <si>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</si>
  <si>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</si>
  <si>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</si>
  <si>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</si>
  <si>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</si>
  <si>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</si>
  <si>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</si>
  <si>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</si>
  <si>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</si>
  <si>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</si>
  <si>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</si>
  <si>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</si>
  <si>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</si>
  <si>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</si>
  <si>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</si>
  <si>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</si>
  <si>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</si>
  <si>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</si>
  <si>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</si>
  <si>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</si>
  <si>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</si>
  <si>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</si>
  <si>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</si>
  <si>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</si>
  <si>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</si>
  <si>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</si>
  <si>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</si>
  <si>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</si>
  <si>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</si>
  <si>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</si>
  <si>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</si>
  <si>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</si>
  <si>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</si>
  <si>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</si>
  <si>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</si>
  <si>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</si>
  <si>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</si>
  <si>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</si>
  <si>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</si>
  <si>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</si>
  <si>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</si>
  <si>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</si>
  <si>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</si>
  <si>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</si>
  <si>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</si>
  <si>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</si>
  <si>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</si>
  <si>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</si>
  <si>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</si>
  <si>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</si>
  <si>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</si>
  <si>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</si>
  <si>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</si>
  <si>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</si>
  <si>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</si>
  <si>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</si>
  <si>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</si>
  <si>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</si>
  <si>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</si>
  <si>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</si>
  <si>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</si>
  <si>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</si>
  <si>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</si>
  <si>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</si>
  <si>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</si>
  <si>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</si>
  <si>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</si>
  <si>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</si>
  <si>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</si>
  <si>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</si>
  <si>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</si>
  <si>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</si>
  <si>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</si>
  <si>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</si>
  <si>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</si>
  <si>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</si>
  <si>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</si>
  <si>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</si>
  <si>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</si>
  <si>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</si>
  <si>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</si>
  <si>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</si>
  <si>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</si>
  <si>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</si>
  <si>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</si>
  <si>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</si>
  <si>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</si>
  <si>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</si>
  <si>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</si>
  <si>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</si>
  <si>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</si>
  <si>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</si>
  <si>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</si>
  <si>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</si>
  <si>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</si>
  <si>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</si>
  <si>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</si>
  <si>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</si>
  <si>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</si>
  <si>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</si>
  <si>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</si>
  <si>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</si>
  <si>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</si>
  <si>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</si>
  <si>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</si>
  <si>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</si>
  <si>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</si>
  <si>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</si>
  <si>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</si>
  <si>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</si>
  <si>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</si>
  <si>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</si>
  <si>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</si>
  <si>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</si>
  <si>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</si>
  <si>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</si>
  <si>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</si>
  <si>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</si>
  <si>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</si>
  <si>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</si>
  <si>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</si>
  <si>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</si>
  <si>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</si>
  <si>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</si>
  <si>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</si>
  <si>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</si>
  <si>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</si>
  <si>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</si>
  <si>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</si>
  <si>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</si>
  <si>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</si>
  <si>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</si>
  <si>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</si>
  <si>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</si>
  <si>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</si>
  <si>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</si>
  <si>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</si>
  <si>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</si>
  <si>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</si>
  <si>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</si>
  <si>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</si>
  <si>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</si>
  <si>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</si>
  <si>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</si>
  <si>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</si>
  <si>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</si>
  <si>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</si>
  <si>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</si>
  <si>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</si>
  <si>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</si>
  <si>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</si>
  <si>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</si>
  <si>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</si>
  <si>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</si>
  <si>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</si>
  <si>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</si>
  <si>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</si>
  <si>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</si>
  <si>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</si>
  <si>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</si>
  <si>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</si>
  <si>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</si>
  <si>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</si>
  <si>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</si>
  <si>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</si>
  <si>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</si>
  <si>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</si>
  <si>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</si>
  <si>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</si>
  <si>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</si>
  <si>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</si>
  <si>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</si>
  <si>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</si>
  <si>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</si>
  <si>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</si>
  <si>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</si>
  <si>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</si>
  <si>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</si>
  <si>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</si>
  <si>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</si>
  <si>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</si>
  <si>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</si>
  <si>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</si>
  <si>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</si>
  <si>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</si>
  <si>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</si>
  <si>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</si>
  <si>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</si>
  <si>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</si>
  <si>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</si>
  <si>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</si>
  <si>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</si>
  <si>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</si>
  <si>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</si>
  <si>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</si>
  <si>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</si>
  <si>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</si>
  <si>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</si>
  <si>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</si>
  <si>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</si>
  <si>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</si>
  <si>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</si>
  <si>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</si>
  <si>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</si>
  <si>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</si>
  <si>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</si>
  <si>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</si>
  <si>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</si>
  <si>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</si>
  <si>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</si>
  <si>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</si>
  <si>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</si>
  <si>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</si>
  <si>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</si>
  <si>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</si>
  <si>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</si>
  <si>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</si>
  <si>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</si>
  <si>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</si>
  <si>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</si>
  <si>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</si>
  <si>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</si>
  <si>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</si>
  <si>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</si>
  <si>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</si>
  <si>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</si>
  <si>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</si>
  <si>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</si>
  <si>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</si>
  <si>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</si>
  <si>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</si>
  <si>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</si>
  <si>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</si>
  <si>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</si>
  <si>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</si>
  <si>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</si>
  <si>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</si>
  <si>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</si>
  <si>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</si>
  <si>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</si>
  <si>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</si>
  <si>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</si>
  <si>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</si>
  <si>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</si>
  <si>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</si>
  <si>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</si>
  <si>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</si>
  <si>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</si>
  <si>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</si>
  <si>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</si>
  <si>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</si>
  <si>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</si>
  <si>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</si>
  <si>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</si>
  <si>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</si>
  <si>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</si>
  <si>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</si>
  <si>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</si>
  <si>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</si>
  <si>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</si>
  <si>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</si>
  <si>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</si>
  <si>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</si>
  <si>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</si>
  <si>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</si>
  <si>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</si>
  <si>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</si>
  <si>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</si>
  <si>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</si>
  <si>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</si>
  <si>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</si>
  <si>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</si>
  <si>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</si>
  <si>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</si>
  <si>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</si>
  <si>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</si>
  <si>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</si>
  <si>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</si>
  <si>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</si>
  <si>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</si>
  <si>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</si>
  <si>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</si>
  <si>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</si>
  <si>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</si>
  <si>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</si>
  <si>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</si>
  <si>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</si>
  <si>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</si>
  <si>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</si>
  <si>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</si>
  <si>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</si>
  <si>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</si>
  <si>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</si>
  <si>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</si>
  <si>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</si>
  <si>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</si>
  <si>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</si>
  <si>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</si>
  <si>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</si>
  <si>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</si>
  <si>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</si>
  <si>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</si>
  <si>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</si>
  <si>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</si>
  <si>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</si>
  <si>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</si>
  <si>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</si>
  <si>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</si>
  <si>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</si>
  <si>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</si>
  <si>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</si>
  <si>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</si>
  <si>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</si>
  <si>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</si>
  <si>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</si>
  <si>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</si>
  <si>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</si>
  <si>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</si>
  <si>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</si>
  <si>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</si>
  <si>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</si>
  <si>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</si>
  <si>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</si>
  <si>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</si>
  <si>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</si>
  <si>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</si>
  <si>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</si>
  <si>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</si>
  <si>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</si>
  <si>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</si>
  <si>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</si>
  <si>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</si>
  <si>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</si>
  <si>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</si>
  <si>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</si>
  <si>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</si>
  <si>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</si>
  <si>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</si>
  <si>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</si>
  <si>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</si>
  <si>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</si>
  <si>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</si>
  <si>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</si>
  <si>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</si>
  <si>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</si>
  <si>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</si>
  <si>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</si>
  <si>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</si>
  <si>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</si>
  <si>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</si>
  <si>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</si>
  <si>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</si>
  <si>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</si>
  <si>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</si>
  <si>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</si>
  <si>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</si>
  <si>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</si>
  <si>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</si>
  <si>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</si>
  <si>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</si>
  <si>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</si>
  <si>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</si>
  <si>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</si>
  <si>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</si>
  <si>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</si>
  <si>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</si>
  <si>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</si>
  <si>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</si>
  <si>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</si>
  <si>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</si>
  <si>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</si>
  <si>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</si>
  <si>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</si>
  <si>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</si>
  <si>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</si>
  <si>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</si>
  <si>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</si>
  <si>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</si>
  <si>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</si>
  <si>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</si>
  <si>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</si>
  <si>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</si>
  <si>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</si>
  <si>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</si>
  <si>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</si>
  <si>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</si>
  <si>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</si>
  <si>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</si>
  <si>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</si>
  <si>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</si>
  <si>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</si>
  <si>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</si>
  <si>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</si>
  <si>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</si>
  <si>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</si>
  <si>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</si>
  <si>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</si>
  <si>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</si>
  <si>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</si>
  <si>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</si>
  <si>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</si>
  <si>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</si>
  <si>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</si>
  <si>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</si>
  <si>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</si>
  <si>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</si>
  <si>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</si>
  <si>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</si>
  <si>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</si>
  <si>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</si>
  <si>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</si>
  <si>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</si>
  <si>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</si>
  <si>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</si>
  <si>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</si>
  <si>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</si>
  <si>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</si>
  <si>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</si>
  <si>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</si>
  <si>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</si>
  <si>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</si>
  <si>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</si>
  <si>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</si>
  <si>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</si>
  <si>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</si>
  <si>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</si>
  <si>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</si>
  <si>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</si>
  <si>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</si>
  <si>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</si>
  <si>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</si>
  <si>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</si>
  <si>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</si>
  <si>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</si>
  <si>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</si>
  <si>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</si>
  <si>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</si>
  <si>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</si>
  <si>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</si>
  <si>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</si>
  <si>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</si>
  <si>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</si>
  <si>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</si>
  <si>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</si>
  <si>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</si>
  <si>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</si>
  <si>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</si>
  <si>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</si>
  <si>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</si>
  <si>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</si>
  <si>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</si>
  <si>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</si>
  <si>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</si>
  <si>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</si>
  <si>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</si>
  <si>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</si>
  <si>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</si>
  <si>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</si>
  <si>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</si>
  <si>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</si>
  <si>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</si>
  <si>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</si>
  <si>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</si>
  <si>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</si>
  <si>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</si>
  <si>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</si>
  <si>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</si>
  <si>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</si>
  <si>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</si>
  <si>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</si>
  <si>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</si>
  <si>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</si>
  <si>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</si>
  <si>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</si>
  <si>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</si>
  <si>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</si>
  <si>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</si>
  <si>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</si>
  <si>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</si>
  <si>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</si>
  <si>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</si>
  <si>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</si>
  <si>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</si>
  <si>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</si>
  <si>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</si>
  <si>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</si>
  <si>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</si>
  <si>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</si>
  <si>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</si>
  <si>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</si>
  <si>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</si>
  <si>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</si>
  <si>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</si>
  <si>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</si>
  <si>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</si>
  <si>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</si>
  <si>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</si>
  <si>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</si>
  <si>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</si>
  <si>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</si>
  <si>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</si>
  <si>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</si>
  <si>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</si>
  <si>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</si>
  <si>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</si>
  <si>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</si>
  <si>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</si>
  <si>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</si>
  <si>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</si>
  <si>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</si>
  <si>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</si>
  <si>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</si>
  <si>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</si>
  <si>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</si>
  <si>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</si>
  <si>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</si>
  <si>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</si>
  <si>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</si>
  <si>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</si>
  <si>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</si>
  <si>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</si>
  <si>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</si>
  <si>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</si>
  <si>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</si>
  <si>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</si>
  <si>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</si>
  <si>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</si>
  <si>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</si>
  <si>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</si>
  <si>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</si>
  <si>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</si>
  <si>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</si>
  <si>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</si>
  <si>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</si>
  <si>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</si>
  <si>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</si>
  <si>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</si>
  <si>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</si>
  <si>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</si>
  <si>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</si>
  <si>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</si>
  <si>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</si>
  <si>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</si>
  <si>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</si>
  <si>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</si>
  <si>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</si>
  <si>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</si>
  <si>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</si>
  <si>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</si>
  <si>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</si>
  <si>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</si>
  <si>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</si>
  <si>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</si>
  <si>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</si>
  <si>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</si>
  <si>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</si>
  <si>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</si>
  <si>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</si>
  <si>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</si>
  <si>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</si>
  <si>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</si>
  <si>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</si>
  <si>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</si>
  <si>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</si>
  <si>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</si>
  <si>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</si>
  <si>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</si>
  <si>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</si>
  <si>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</si>
  <si>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</si>
  <si>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</si>
  <si>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</si>
  <si>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</si>
  <si>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</si>
  <si>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</si>
  <si>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</si>
  <si>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</si>
  <si>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</si>
  <si>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</si>
  <si>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</si>
  <si>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</si>
  <si>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</si>
  <si>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</si>
  <si>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</si>
  <si>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</si>
  <si>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</si>
  <si>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</si>
  <si>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</si>
  <si>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</si>
  <si>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</si>
  <si>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</si>
  <si>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</si>
  <si>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</si>
  <si>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</si>
  <si>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</si>
  <si>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</si>
  <si>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</si>
  <si>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</si>
  <si>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</si>
  <si>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</si>
  <si>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</si>
  <si>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</si>
  <si>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</si>
  <si>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</si>
  <si>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</si>
  <si>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</si>
  <si>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</si>
  <si>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</si>
  <si>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</si>
  <si>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</si>
  <si>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</si>
  <si>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</si>
  <si>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</si>
  <si>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</si>
  <si>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</si>
  <si>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</si>
  <si>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</si>
  <si>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</si>
  <si>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</si>
  <si>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</si>
  <si>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</si>
  <si>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</si>
  <si>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</si>
  <si>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</si>
  <si>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</si>
  <si>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</si>
  <si>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</si>
  <si>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</si>
  <si>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</si>
  <si>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</si>
  <si>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</si>
  <si>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</si>
  <si>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</si>
  <si>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</si>
  <si>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</si>
  <si>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</si>
  <si>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</si>
  <si>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</si>
  <si>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</si>
  <si>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</si>
  <si>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</si>
  <si>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</si>
  <si>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</si>
  <si>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</si>
  <si>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</si>
  <si>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</si>
  <si>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</si>
  <si>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</si>
  <si>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</si>
  <si>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</si>
  <si>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</si>
  <si>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</si>
  <si>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</si>
  <si>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</si>
  <si>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</si>
  <si>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</si>
  <si>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</si>
  <si>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</si>
  <si>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</si>
  <si>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</si>
  <si>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</si>
  <si>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</si>
  <si>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</si>
  <si>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</si>
  <si>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</si>
  <si>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</si>
  <si>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</si>
  <si>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</si>
  <si>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</si>
  <si>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</si>
  <si>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</si>
  <si>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</si>
  <si>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</si>
  <si>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</si>
  <si>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</si>
  <si>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</si>
  <si>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</si>
  <si>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</si>
  <si>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</si>
  <si>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</si>
  <si>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</si>
  <si>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</si>
  <si>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</si>
  <si>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</si>
  <si>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</si>
  <si>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</si>
  <si>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</si>
  <si>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</si>
  <si>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</si>
  <si>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</si>
  <si>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</si>
  <si>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</si>
  <si>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</si>
  <si>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</si>
  <si>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</si>
  <si>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</si>
  <si>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</si>
  <si>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</si>
  <si>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</si>
  <si>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</si>
  <si>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</si>
  <si>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</si>
  <si>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</si>
  <si>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</si>
  <si>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</si>
  <si>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</si>
  <si>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</si>
  <si>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</si>
  <si>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</si>
  <si>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</si>
  <si>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</si>
  <si>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</si>
  <si>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</si>
  <si>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</si>
  <si>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</si>
  <si>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</si>
  <si>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</si>
  <si>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</si>
  <si>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</si>
  <si>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</si>
  <si>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</si>
  <si>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</si>
  <si>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</si>
  <si>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</si>
  <si>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</si>
  <si>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</si>
  <si>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</si>
  <si>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</si>
  <si>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</si>
  <si>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</si>
  <si>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</si>
  <si>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</si>
  <si>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</si>
  <si>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</si>
  <si>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</si>
  <si>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</si>
  <si>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</si>
  <si>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</si>
  <si>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</si>
  <si>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</si>
  <si>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</si>
  <si>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</si>
  <si>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</si>
  <si>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</si>
  <si>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</si>
  <si>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</si>
  <si>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</si>
  <si>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</si>
  <si>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</si>
  <si>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</si>
  <si>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</si>
  <si>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</si>
  <si>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</si>
  <si>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</si>
  <si>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</si>
  <si>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</si>
  <si>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</si>
  <si>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</si>
  <si>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</si>
  <si>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</si>
  <si>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</si>
  <si>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</si>
  <si>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</si>
  <si>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</si>
  <si>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</si>
  <si>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</si>
  <si>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</si>
  <si>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</si>
  <si>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</si>
  <si>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</si>
  <si>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</si>
  <si>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</si>
  <si>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</si>
  <si>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</si>
  <si>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</si>
  <si>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</si>
  <si>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</si>
  <si>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</si>
  <si>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</si>
  <si>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</si>
  <si>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</si>
  <si>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</si>
  <si>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</si>
  <si>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</si>
  <si>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</si>
  <si>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</si>
  <si>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</si>
  <si>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</si>
  <si>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</si>
  <si>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</si>
  <si>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</si>
  <si>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</si>
  <si>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</si>
  <si>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</si>
  <si>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</si>
  <si>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</si>
  <si>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</si>
  <si>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</si>
  <si>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</si>
  <si>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</si>
  <si>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</si>
  <si>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</si>
  <si>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</si>
  <si>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</si>
  <si>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</si>
  <si>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</si>
  <si>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</si>
  <si>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</si>
  <si>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</si>
  <si>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</si>
  <si>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</si>
  <si>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</si>
  <si>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</si>
  <si>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</si>
  <si>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</si>
  <si>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</si>
  <si>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</si>
  <si>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</si>
  <si>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</si>
  <si>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</si>
  <si>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</si>
  <si>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</si>
  <si>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</si>
  <si>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</si>
  <si>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</si>
  <si>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</si>
  <si>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</si>
  <si>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</si>
  <si>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</si>
  <si>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</si>
  <si>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</si>
  <si>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</si>
  <si>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</si>
  <si>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</si>
  <si>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</si>
  <si>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</si>
  <si>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</si>
  <si>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</si>
  <si>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</si>
  <si>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</si>
  <si>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</si>
  <si>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</si>
  <si>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</si>
  <si>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</si>
  <si>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</si>
  <si>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</si>
  <si>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</si>
  <si>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</si>
  <si>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</si>
  <si>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</si>
  <si>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</si>
  <si>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</si>
  <si>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</si>
  <si>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</si>
  <si>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</si>
  <si>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</si>
  <si>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</si>
  <si>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</si>
  <si>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</si>
  <si>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</si>
  <si>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</si>
  <si>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</si>
  <si>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</si>
  <si>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</si>
  <si>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</si>
  <si>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</si>
  <si>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</si>
  <si>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</si>
  <si>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</si>
  <si>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</si>
  <si>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</si>
  <si>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</si>
  <si>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</si>
  <si>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</si>
  <si>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</si>
  <si>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</si>
  <si>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</si>
  <si>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</si>
  <si>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</si>
  <si>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</si>
  <si>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</si>
  <si>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</si>
  <si>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</si>
  <si>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</si>
  <si>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</si>
  <si>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</si>
  <si>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</si>
  <si>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</si>
  <si>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</si>
  <si>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</si>
  <si>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</si>
  <si>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</si>
  <si>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</si>
  <si>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</si>
  <si>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</si>
  <si>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</si>
  <si>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</si>
  <si>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</si>
  <si>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</si>
  <si>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</si>
  <si>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</si>
  <si>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</si>
  <si>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</si>
  <si>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</si>
  <si>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</si>
  <si>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</si>
  <si>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</si>
  <si>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</si>
  <si>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</si>
  <si>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</si>
  <si>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</si>
  <si>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</si>
  <si>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</si>
  <si>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</si>
  <si>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</si>
  <si>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</si>
  <si>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</si>
  <si>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</si>
  <si>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</si>
  <si>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</si>
  <si>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</si>
  <si>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</si>
  <si>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</si>
  <si>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</si>
  <si>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</si>
  <si>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</si>
  <si>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</si>
  <si>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</si>
  <si>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</si>
  <si>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</si>
  <si>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</si>
  <si>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</si>
  <si>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</si>
  <si>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</si>
  <si>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</si>
  <si>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</si>
  <si>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</si>
  <si>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</si>
  <si>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</si>
  <si>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</si>
  <si>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</si>
  <si>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</si>
  <si>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</si>
  <si>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</si>
  <si>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</si>
  <si>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</si>
  <si>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</si>
  <si>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</si>
  <si>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</si>
  <si>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</si>
  <si>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</si>
  <si>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</si>
  <si>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</si>
  <si>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</si>
  <si>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</si>
  <si>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</si>
  <si>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</si>
  <si>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</si>
  <si>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</si>
  <si>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</si>
  <si>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</si>
  <si>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</si>
  <si>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</si>
  <si>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</si>
  <si>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</si>
  <si>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</si>
  <si>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</si>
  <si>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</si>
  <si>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</si>
  <si>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</si>
  <si>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</si>
  <si>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</si>
  <si>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</si>
  <si>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</si>
  <si>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</si>
  <si>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</si>
  <si>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</si>
  <si>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</si>
  <si>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</si>
  <si>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</si>
  <si>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</si>
  <si>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</si>
  <si>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</si>
  <si>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</si>
  <si>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</si>
  <si>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</si>
  <si>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</si>
  <si>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</si>
  <si>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</si>
  <si>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</si>
  <si>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</si>
  <si>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</si>
  <si>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</si>
  <si>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</si>
  <si>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</si>
  <si>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</si>
  <si>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</si>
  <si>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</si>
  <si>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</si>
  <si>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</si>
  <si>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</si>
  <si>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</si>
  <si>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</si>
  <si>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</si>
  <si>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</si>
  <si>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</si>
  <si>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</si>
  <si>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</si>
  <si>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</si>
  <si>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</si>
  <si>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</si>
  <si>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</si>
  <si>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</si>
  <si>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</si>
  <si>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</si>
  <si>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</si>
  <si>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</si>
  <si>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</si>
  <si>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</si>
  <si>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</si>
  <si>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</si>
  <si>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</si>
  <si>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</si>
  <si>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</si>
  <si>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</si>
  <si>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</si>
  <si>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</si>
  <si>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</si>
  <si>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</si>
  <si>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</si>
  <si>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</si>
  <si>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</si>
  <si>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</si>
  <si>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</si>
  <si>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</si>
  <si>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</si>
  <si>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</si>
  <si>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</si>
  <si>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</si>
  <si>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</si>
  <si>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</si>
  <si>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</si>
  <si>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</si>
  <si>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</si>
  <si>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</si>
  <si>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</si>
  <si>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</si>
  <si>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</si>
  <si>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</si>
  <si>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</si>
  <si>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</si>
  <si>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</si>
  <si>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</si>
  <si>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</si>
  <si>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</si>
  <si>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</si>
  <si>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</si>
  <si>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</si>
  <si>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</si>
  <si>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</si>
  <si>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</si>
  <si>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</si>
  <si>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</si>
  <si>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</si>
  <si>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</si>
  <si>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</si>
  <si>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</si>
  <si>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</si>
  <si>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</si>
  <si>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</si>
  <si>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</si>
  <si>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</si>
  <si>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</si>
  <si>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</si>
  <si>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</si>
  <si>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</si>
  <si>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</si>
  <si>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</si>
  <si>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</si>
  <si>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</si>
  <si>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</si>
  <si>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</si>
  <si>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</si>
  <si>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</si>
  <si>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</si>
  <si>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</si>
  <si>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</si>
  <si>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</si>
  <si>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</si>
  <si>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</si>
  <si>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</si>
  <si>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</si>
  <si>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</si>
  <si>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</si>
  <si>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</si>
  <si>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</si>
  <si>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</si>
  <si>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</si>
  <si>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</si>
  <si>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</si>
  <si>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</si>
  <si>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</si>
  <si>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</si>
  <si>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</si>
  <si>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</si>
  <si>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</si>
  <si>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</si>
  <si>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</si>
  <si>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</si>
  <si>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</si>
  <si>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</si>
  <si>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</si>
  <si>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</si>
  <si>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</si>
  <si>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</si>
  <si>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</si>
  <si>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</si>
  <si>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</si>
  <si>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</si>
  <si>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</si>
  <si>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</si>
  <si>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</si>
  <si>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</si>
  <si>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</si>
  <si>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</si>
  <si>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</si>
  <si>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</si>
  <si>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</si>
  <si>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</si>
  <si>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</si>
  <si>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</si>
  <si>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</si>
  <si>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</si>
  <si>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</si>
  <si>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</si>
  <si>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</si>
  <si>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</si>
  <si>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</si>
  <si>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</si>
  <si>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</si>
  <si>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</si>
  <si>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</si>
  <si>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</si>
  <si>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</si>
  <si>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</si>
  <si>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</si>
  <si>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</si>
  <si>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</si>
  <si>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</si>
  <si>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</si>
  <si>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</si>
  <si>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</si>
  <si>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</si>
  <si>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</si>
  <si>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</si>
  <si>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</si>
  <si>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</si>
  <si>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</si>
  <si>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</si>
  <si>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</si>
  <si>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</si>
  <si>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</si>
  <si>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</si>
  <si>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</si>
  <si>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</si>
  <si>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</si>
  <si>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</si>
  <si>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</si>
  <si>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</si>
  <si>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</si>
  <si>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</si>
  <si>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</si>
  <si>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</si>
  <si>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</si>
  <si>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</si>
  <si>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</si>
  <si>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</si>
  <si>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</si>
  <si>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</si>
  <si>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</si>
  <si>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</si>
  <si>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</si>
  <si>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</si>
  <si>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</si>
  <si>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</si>
  <si>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</si>
  <si>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</si>
  <si>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</si>
  <si>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</si>
  <si>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</si>
  <si>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</si>
  <si>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</si>
  <si>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</si>
  <si>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</si>
  <si>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</si>
  <si>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</si>
  <si>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</si>
  <si>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</si>
  <si>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</si>
  <si>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</si>
  <si>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</si>
  <si>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</si>
  <si>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</si>
  <si>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</si>
  <si>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</si>
  <si>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</si>
  <si>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</si>
  <si>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</si>
  <si>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</si>
  <si>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</si>
  <si>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</si>
  <si>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</si>
  <si>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</si>
  <si>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</si>
  <si>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</si>
  <si>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</si>
  <si>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</si>
  <si>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</si>
  <si>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</si>
  <si>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</si>
  <si>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</si>
  <si>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</si>
  <si>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</si>
  <si>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</si>
  <si>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</si>
  <si>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</si>
  <si>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</si>
  <si>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</si>
  <si>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</si>
  <si>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</si>
  <si>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</si>
  <si>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</si>
  <si>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</si>
  <si>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</si>
  <si>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</si>
  <si>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</si>
  <si>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</si>
  <si>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</si>
  <si>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</si>
  <si>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</si>
  <si>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</si>
  <si>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</si>
  <si>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</si>
  <si>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</si>
  <si>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</si>
  <si>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</si>
  <si>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</si>
  <si>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</si>
  <si>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</si>
  <si>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</si>
  <si>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</si>
  <si>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</si>
  <si>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</si>
  <si>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</si>
  <si>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</si>
  <si>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</si>
  <si>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</si>
  <si>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</si>
  <si>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</si>
  <si>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</si>
  <si>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</si>
  <si>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</si>
  <si>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</si>
  <si>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</si>
  <si>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</si>
  <si>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</si>
  <si>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</si>
  <si>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</si>
  <si>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</si>
  <si>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</si>
  <si>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</si>
  <si>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</si>
  <si>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</si>
  <si>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</si>
  <si>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</si>
  <si>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</si>
  <si>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</si>
  <si>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</si>
  <si>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</si>
  <si>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</si>
  <si>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</si>
  <si>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</si>
  <si>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</si>
  <si>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</si>
  <si>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</si>
  <si>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</si>
  <si>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</si>
  <si>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</si>
  <si>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</si>
  <si>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</si>
  <si>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</si>
  <si>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</si>
  <si>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</si>
  <si>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</si>
  <si>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</si>
  <si>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</si>
  <si>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</si>
  <si>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</si>
  <si>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</si>
  <si>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</si>
  <si>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</si>
  <si>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</si>
  <si>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</si>
  <si>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</si>
  <si>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</si>
  <si>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</si>
  <si>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</si>
  <si>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</si>
  <si>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</si>
  <si>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</si>
  <si>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</si>
  <si>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</si>
  <si>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</si>
  <si>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</si>
  <si>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</si>
  <si>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</si>
  <si>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</si>
  <si>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</si>
  <si>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</si>
  <si>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</si>
  <si>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</si>
  <si>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</si>
  <si>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</si>
  <si>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</si>
  <si>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</si>
  <si>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</si>
  <si>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</si>
  <si>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</si>
  <si>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</si>
  <si>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</si>
  <si>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</si>
  <si>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</si>
  <si>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</si>
  <si>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</si>
  <si>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</si>
  <si>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</si>
  <si>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</si>
  <si>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</si>
  <si>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</si>
  <si>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</si>
  <si>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</si>
  <si>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</si>
  <si>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</si>
  <si>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</si>
  <si>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</si>
  <si>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</si>
  <si>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</si>
  <si>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</si>
  <si>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</si>
  <si>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</si>
  <si>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</si>
  <si>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</si>
  <si>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</si>
  <si>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</si>
  <si>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</si>
  <si>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</si>
  <si>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</si>
  <si>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</si>
  <si>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</si>
  <si>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</si>
  <si>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</si>
  <si>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</si>
  <si>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</si>
  <si>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</si>
  <si>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</si>
  <si>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</si>
  <si>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</si>
  <si>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</si>
  <si>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</si>
  <si>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</si>
  <si>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</si>
  <si>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</si>
  <si>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</si>
  <si>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</si>
  <si>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</si>
  <si>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</si>
  <si>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</si>
  <si>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</si>
  <si>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</si>
  <si>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</si>
  <si>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</si>
  <si>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</si>
  <si>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</si>
  <si>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</si>
  <si>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</si>
  <si>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</si>
  <si>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</si>
  <si>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</si>
  <si>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</si>
  <si>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</si>
  <si>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</si>
  <si>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</si>
  <si>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</si>
  <si>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</si>
  <si>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</si>
  <si>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</si>
  <si>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</si>
  <si>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</si>
  <si>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</si>
  <si>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</si>
  <si>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</si>
  <si>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</si>
  <si>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</si>
  <si>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</si>
  <si>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</si>
  <si>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</si>
  <si>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</si>
  <si>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</si>
  <si>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</si>
  <si>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</si>
  <si>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</si>
  <si>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</si>
  <si>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</si>
  <si>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</si>
  <si>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</si>
  <si>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</si>
  <si>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</si>
  <si>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</si>
  <si>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</si>
  <si>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</si>
  <si>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</si>
  <si>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</si>
  <si>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</si>
  <si>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</si>
  <si>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</si>
  <si>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</si>
  <si>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</si>
  <si>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</si>
  <si>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</si>
  <si>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</si>
  <si>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</si>
  <si>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</si>
  <si>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</si>
  <si>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</si>
  <si>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</si>
  <si>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</si>
  <si>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</si>
  <si>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</si>
  <si>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</si>
  <si>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</si>
  <si>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</si>
  <si>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</si>
  <si>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</si>
  <si>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</si>
  <si>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</si>
  <si>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</si>
  <si>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</si>
  <si>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</si>
  <si>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</si>
  <si>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</si>
  <si>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</si>
  <si>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</si>
  <si>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</si>
  <si>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</si>
  <si>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</si>
  <si>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</si>
  <si>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</si>
  <si>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</si>
  <si>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</si>
  <si>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</si>
  <si>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</si>
  <si>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</si>
  <si>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</si>
  <si>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</si>
  <si>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</si>
  <si>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</si>
  <si>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</si>
  <si>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</si>
  <si>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</si>
  <si>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</si>
  <si>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</si>
  <si>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</si>
  <si>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</si>
  <si>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</si>
  <si>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</si>
  <si>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</si>
  <si>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</si>
  <si>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</si>
  <si>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</si>
  <si>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</si>
  <si>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</si>
  <si>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</si>
  <si>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</si>
  <si>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</si>
  <si>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</si>
  <si>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</si>
  <si>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</si>
  <si>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</si>
  <si>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</si>
  <si>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</si>
  <si>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</si>
  <si>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</si>
  <si>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</si>
  <si>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</si>
  <si>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</si>
  <si>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</si>
  <si>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</si>
  <si>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</si>
  <si>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</si>
  <si>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</si>
  <si>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</si>
  <si>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</si>
  <si>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</si>
  <si>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</si>
  <si>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</si>
  <si>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</si>
  <si>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</si>
  <si>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</si>
  <si>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</si>
  <si>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</si>
  <si>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</si>
  <si>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</si>
  <si>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</si>
  <si>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</si>
  <si>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</si>
  <si>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</si>
  <si>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</si>
  <si>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</si>
  <si>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</si>
  <si>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</si>
  <si>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</si>
  <si>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</si>
  <si>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</si>
  <si>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</si>
  <si>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</si>
  <si>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</si>
  <si>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</si>
  <si>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</si>
  <si>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</si>
  <si>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</si>
  <si>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</si>
  <si>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</si>
  <si>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</si>
  <si>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</si>
  <si>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</si>
  <si>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</si>
  <si>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</si>
  <si>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</si>
  <si>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</si>
  <si>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</si>
  <si>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</si>
  <si>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</si>
  <si>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</si>
  <si>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</si>
  <si>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</si>
  <si>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</si>
  <si>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</si>
  <si>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</si>
  <si>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</si>
  <si>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</si>
  <si>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</si>
  <si>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</si>
  <si>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</si>
  <si>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</si>
  <si>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</si>
  <si>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</si>
  <si>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</si>
  <si>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</si>
  <si>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</si>
  <si>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</si>
  <si>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</si>
  <si>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</si>
  <si>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</si>
  <si>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</si>
  <si>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</si>
  <si>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</si>
  <si>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</si>
  <si>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</si>
  <si>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</si>
  <si>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</si>
  <si>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</si>
  <si>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</si>
  <si>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</si>
  <si>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</si>
  <si>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</si>
  <si>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</si>
  <si>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</si>
  <si>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</si>
  <si>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</si>
  <si>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</si>
  <si>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</si>
  <si>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</si>
  <si>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</si>
  <si>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</si>
  <si>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</si>
  <si>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</si>
  <si>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</si>
  <si>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</si>
  <si>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</si>
  <si>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</si>
  <si>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</si>
  <si>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</si>
  <si>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</si>
  <si>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</si>
  <si>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</si>
  <si>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</si>
  <si>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</si>
  <si>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</si>
  <si>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</si>
  <si>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</si>
  <si>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</si>
  <si>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</si>
  <si>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</si>
  <si>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</si>
  <si>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</si>
  <si>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</si>
  <si>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</si>
  <si>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</si>
  <si>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</si>
  <si>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</si>
  <si>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</si>
  <si>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</si>
  <si>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</si>
  <si>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</si>
  <si>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</si>
  <si>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</si>
  <si>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</si>
  <si>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</si>
  <si>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</si>
  <si>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</si>
  <si>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</si>
  <si>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</si>
  <si>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</si>
  <si>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</si>
  <si>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</si>
  <si>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</si>
  <si>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</si>
  <si>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</si>
  <si>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</si>
  <si>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</si>
  <si>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</si>
  <si>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</si>
  <si>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</si>
  <si>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</si>
  <si>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</si>
  <si>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</si>
  <si>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</si>
  <si>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</si>
  <si>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</si>
  <si>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</si>
  <si>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</si>
  <si>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</si>
  <si>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</si>
  <si>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</si>
  <si>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</si>
  <si>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</si>
  <si>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</si>
  <si>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</si>
  <si>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</si>
  <si>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</si>
  <si>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</si>
  <si>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</si>
  <si>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</si>
  <si>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</si>
  <si>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</si>
  <si>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</si>
  <si>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</si>
  <si>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</si>
  <si>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</si>
  <si>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</si>
  <si>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</si>
  <si>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</si>
  <si>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</si>
  <si>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</si>
  <si>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</si>
  <si>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</si>
  <si>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</si>
  <si>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</si>
  <si>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</si>
  <si>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</si>
  <si>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</t>
  </si>
  <si>
    <t>Nicholas,Ivan</t>
  </si>
  <si>
    <t>Shaun, Foo</t>
  </si>
  <si>
    <t>QiAn,Wei Jun</t>
  </si>
  <si>
    <t>Not Around</t>
  </si>
  <si>
    <t>Alex,Ivan</t>
  </si>
  <si>
    <t>Wei Jun,QiAn</t>
  </si>
  <si>
    <t>Vijay, Tai Wei</t>
  </si>
  <si>
    <t>QiAn,Wei Jun, Rafi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</si>
  <si>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</si>
  <si>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</si>
  <si>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</si>
  <si>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</si>
  <si>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</si>
  <si>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</si>
  <si>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</si>
  <si>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Zi Ming</t>
  </si>
  <si>
    <t xml:space="preserve">Alex, Rahhulann </t>
  </si>
  <si>
    <t>Wei Yen, Tai Wei</t>
  </si>
  <si>
    <t>YZ,Rahhulann</t>
  </si>
  <si>
    <t>17/6/2024 - 23/6/2024</t>
  </si>
  <si>
    <t>Wei Yen &amp; Alex</t>
  </si>
  <si>
    <t>Wei Yen &amp; Nicholas</t>
  </si>
  <si>
    <t xml:space="preserve">Wei Yen &amp; Nicholas </t>
  </si>
  <si>
    <t>Hometwon</t>
  </si>
  <si>
    <t>24/6/2024 - 30/6/2024</t>
  </si>
  <si>
    <t>Vijay &amp; Marlon</t>
  </si>
  <si>
    <t>1/7/2024 - 7/7/2024</t>
  </si>
  <si>
    <t>Ivan &amp; Maxwell</t>
  </si>
  <si>
    <t>Foo, Wei Jun, QiAn</t>
  </si>
  <si>
    <t>Alex, Foo</t>
  </si>
  <si>
    <t>Maxwell, Foo</t>
  </si>
  <si>
    <t>Maxwell, QiAn, Foo</t>
  </si>
  <si>
    <t>QiAn,Wei Jun, Foo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</si>
</sst>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7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39"/>
      <c r="H2" s="639"/>
      <c r="I2" s="639"/>
      <c r="J2" s="639"/>
      <c r="K2" s="63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4">
        <v>2024</v>
      </c>
      <c r="D4" s="645"/>
      <c r="E4" s="645"/>
      <c r="F4" s="645"/>
      <c r="G4" s="645"/>
      <c r="H4" s="645"/>
      <c r="I4" s="645"/>
      <c r="J4" s="645"/>
      <c r="K4" s="645"/>
      <c r="L4" s="645"/>
      <c r="M4" s="645"/>
      <c r="N4" s="645"/>
      <c r="O4" s="645"/>
      <c r="P4" s="645"/>
      <c r="Q4" s="645"/>
      <c r="R4" s="645"/>
      <c r="S4" s="645"/>
      <c r="T4" s="645"/>
      <c r="U4" s="645"/>
      <c r="V4" s="645"/>
      <c r="W4" s="645"/>
      <c r="X4" s="645"/>
      <c r="Y4" s="645"/>
      <c r="Z4" s="645"/>
      <c r="AA4" s="645"/>
      <c r="AB4" s="645"/>
      <c r="AC4" s="645"/>
      <c r="AD4" s="645"/>
      <c r="AE4" s="645"/>
      <c r="AF4" s="645"/>
      <c r="AG4" s="645"/>
      <c r="AH4" s="645"/>
      <c r="AI4" s="645"/>
      <c r="AJ4" s="645"/>
      <c r="AK4" s="645"/>
      <c r="AL4" s="645"/>
      <c r="AM4" s="645"/>
      <c r="AN4" s="645"/>
      <c r="AO4" s="645"/>
      <c r="AP4" s="645"/>
      <c r="AQ4" s="645"/>
      <c r="AR4" s="645"/>
      <c r="AS4" s="645"/>
      <c r="AT4" s="645"/>
      <c r="AU4" s="645"/>
      <c r="AV4" s="645"/>
      <c r="AW4" s="645"/>
      <c r="AX4" s="645"/>
      <c r="AY4" s="645"/>
      <c r="AZ4" s="645"/>
      <c r="BA4" s="645"/>
      <c r="BB4" s="645"/>
      <c r="BC4" s="646"/>
    </row>
    <row r="5" spans="1:55" x14ac:dyDescent="0.2">
      <c r="A5" s="473"/>
      <c r="B5" s="474" t="s">
        <v>1</v>
      </c>
      <c r="C5" s="647" t="s">
        <v>2</v>
      </c>
      <c r="D5" s="647"/>
      <c r="E5" s="647"/>
      <c r="F5" s="647"/>
      <c r="G5" s="647"/>
      <c r="H5" s="647"/>
      <c r="I5" s="647"/>
      <c r="J5" s="647"/>
      <c r="K5" s="647"/>
      <c r="L5" s="647"/>
      <c r="M5" s="647"/>
      <c r="N5" s="647"/>
      <c r="O5" s="648"/>
      <c r="P5" s="649" t="s">
        <v>3</v>
      </c>
      <c r="Q5" s="649"/>
      <c r="R5" s="649"/>
      <c r="S5" s="649"/>
      <c r="T5" s="649"/>
      <c r="U5" s="649"/>
      <c r="V5" s="649"/>
      <c r="W5" s="649"/>
      <c r="X5" s="649"/>
      <c r="Y5" s="649"/>
      <c r="Z5" s="649"/>
      <c r="AA5" s="649"/>
      <c r="AB5" s="650"/>
      <c r="AC5" s="649" t="s">
        <v>4</v>
      </c>
      <c r="AD5" s="649"/>
      <c r="AE5" s="649"/>
      <c r="AF5" s="649"/>
      <c r="AG5" s="649"/>
      <c r="AH5" s="649"/>
      <c r="AI5" s="649"/>
      <c r="AJ5" s="649"/>
      <c r="AK5" s="649"/>
      <c r="AL5" s="649"/>
      <c r="AM5" s="649"/>
      <c r="AN5" s="649"/>
      <c r="AO5" s="650"/>
      <c r="AP5" s="649" t="s">
        <v>5</v>
      </c>
      <c r="AQ5" s="649"/>
      <c r="AR5" s="649"/>
      <c r="AS5" s="649"/>
      <c r="AT5" s="649"/>
      <c r="AU5" s="649"/>
      <c r="AV5" s="649"/>
      <c r="AW5" s="649"/>
      <c r="AX5" s="649"/>
      <c r="AY5" s="649"/>
      <c r="AZ5" s="649"/>
      <c r="BA5" s="649"/>
      <c r="BB5" s="650"/>
      <c r="BC5" s="485" t="s">
        <v>1</v>
      </c>
    </row>
    <row r="6" spans="1:55" x14ac:dyDescent="0.2">
      <c r="A6" s="473"/>
      <c r="B6" s="475" t="s">
        <v>1</v>
      </c>
      <c r="C6" s="640" t="s">
        <v>6</v>
      </c>
      <c r="D6" s="640"/>
      <c r="E6" s="640"/>
      <c r="F6" s="640"/>
      <c r="G6" s="641"/>
      <c r="H6" s="642" t="s">
        <v>7</v>
      </c>
      <c r="I6" s="642"/>
      <c r="J6" s="642"/>
      <c r="K6" s="643"/>
      <c r="L6" s="642" t="s">
        <v>8</v>
      </c>
      <c r="M6" s="642"/>
      <c r="N6" s="642"/>
      <c r="O6" s="643"/>
      <c r="P6" s="642" t="s">
        <v>9</v>
      </c>
      <c r="Q6" s="642"/>
      <c r="R6" s="642"/>
      <c r="S6" s="642"/>
      <c r="T6" s="643"/>
      <c r="U6" s="642" t="s">
        <v>10</v>
      </c>
      <c r="V6" s="642"/>
      <c r="W6" s="642"/>
      <c r="X6" s="643"/>
      <c r="Y6" s="642" t="s">
        <v>11</v>
      </c>
      <c r="Z6" s="642"/>
      <c r="AA6" s="642"/>
      <c r="AB6" s="643"/>
      <c r="AC6" s="642" t="s">
        <v>12</v>
      </c>
      <c r="AD6" s="642"/>
      <c r="AE6" s="642"/>
      <c r="AF6" s="642"/>
      <c r="AG6" s="643"/>
      <c r="AH6" s="642" t="s">
        <v>13</v>
      </c>
      <c r="AI6" s="642"/>
      <c r="AJ6" s="642"/>
      <c r="AK6" s="643"/>
      <c r="AL6" s="642" t="s">
        <v>14</v>
      </c>
      <c r="AM6" s="642"/>
      <c r="AN6" s="642"/>
      <c r="AO6" s="642"/>
      <c r="AP6" s="643"/>
      <c r="AQ6" s="642" t="s">
        <v>15</v>
      </c>
      <c r="AR6" s="642"/>
      <c r="AS6" s="642"/>
      <c r="AT6" s="643"/>
      <c r="AU6" s="642" t="s">
        <v>16</v>
      </c>
      <c r="AV6" s="642"/>
      <c r="AW6" s="642"/>
      <c r="AX6" s="643"/>
      <c r="AY6" s="640" t="s">
        <v>17</v>
      </c>
      <c r="AZ6" s="640"/>
      <c r="BA6" s="640"/>
      <c r="BB6" s="640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1" t="s">
        <v>75</v>
      </c>
      <c r="B1" s="6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175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162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217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182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247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248</v>
      </c>
      <c r="K5" s="223" t="s">
        <v>249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250</v>
      </c>
      <c r="F6" s="605" t="s">
        <v>250</v>
      </c>
      <c r="G6" s="605" t="s">
        <v>250</v>
      </c>
      <c r="H6" s="605" t="s">
        <v>250</v>
      </c>
      <c r="I6" s="605" t="s">
        <v>250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251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252</v>
      </c>
      <c r="F5" s="223" t="s">
        <v>253</v>
      </c>
      <c r="G5" s="223" t="s">
        <v>254</v>
      </c>
      <c r="H5" s="223" t="s">
        <v>255</v>
      </c>
      <c r="I5" s="223" t="s">
        <v>256</v>
      </c>
      <c r="J5" s="223" t="s">
        <v>257</v>
      </c>
      <c r="K5" s="223" t="s">
        <v>258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259</v>
      </c>
      <c r="F6" s="605" t="s">
        <v>259</v>
      </c>
      <c r="G6" s="605" t="s">
        <v>259</v>
      </c>
      <c r="H6" s="605" t="s">
        <v>259</v>
      </c>
      <c r="I6" s="605" t="s">
        <v>259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261</v>
      </c>
      <c r="F5" s="223" t="s">
        <v>262</v>
      </c>
      <c r="G5" s="223" t="s">
        <v>263</v>
      </c>
      <c r="H5" s="223" t="s">
        <v>264</v>
      </c>
      <c r="I5" s="223" t="s">
        <v>265</v>
      </c>
      <c r="J5" s="223" t="s">
        <v>266</v>
      </c>
      <c r="K5" s="223" t="s">
        <v>267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268</v>
      </c>
      <c r="F6" s="605" t="s">
        <v>268</v>
      </c>
      <c r="G6" s="605" t="s">
        <v>268</v>
      </c>
      <c r="H6" s="605" t="s">
        <v>268</v>
      </c>
      <c r="I6" s="605" t="s">
        <v>268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269</v>
      </c>
      <c r="F5" s="223" t="s">
        <v>270</v>
      </c>
      <c r="G5" s="223" t="s">
        <v>271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272</v>
      </c>
      <c r="F5" s="223" t="s">
        <v>273</v>
      </c>
      <c r="G5" s="223" t="s">
        <v>274</v>
      </c>
      <c r="H5" s="223" t="s">
        <v>275</v>
      </c>
      <c r="I5" s="223" t="s">
        <v>276</v>
      </c>
      <c r="J5" s="223" t="s">
        <v>277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278</v>
      </c>
      <c r="F6" s="282" t="s">
        <v>278</v>
      </c>
      <c r="G6" s="282" t="s">
        <v>278</v>
      </c>
      <c r="H6" s="282" t="s">
        <v>278</v>
      </c>
      <c r="I6" s="282" t="s">
        <v>278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283</v>
      </c>
      <c r="I12" s="515" t="s">
        <v>283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283</v>
      </c>
      <c r="I13" s="515" t="s">
        <v>283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285</v>
      </c>
      <c r="I16" s="515" t="s">
        <v>54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285</v>
      </c>
      <c r="I17" s="515" t="s">
        <v>54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285</v>
      </c>
      <c r="I18" s="515" t="s">
        <v>54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285</v>
      </c>
      <c r="I19" s="452" t="s">
        <v>54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285</v>
      </c>
      <c r="I20" s="452" t="s">
        <v>54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286</v>
      </c>
      <c r="I21" s="452" t="s">
        <v>287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286</v>
      </c>
      <c r="I22" s="452" t="s">
        <v>287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288</v>
      </c>
      <c r="I23" s="452" t="s">
        <v>289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290</v>
      </c>
      <c r="I24" s="452" t="s">
        <v>289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290</v>
      </c>
      <c r="I25" s="575" t="s">
        <v>291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290</v>
      </c>
      <c r="I26" s="575" t="s">
        <v>291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292</v>
      </c>
      <c r="I27" s="575" t="s">
        <v>291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292</v>
      </c>
      <c r="I28" s="575" t="s">
        <v>291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293</v>
      </c>
      <c r="I29" s="575" t="s">
        <v>294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293</v>
      </c>
      <c r="I30" s="575" t="s">
        <v>294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293</v>
      </c>
      <c r="I31" s="575" t="s">
        <v>294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295</v>
      </c>
      <c r="I32" s="575" t="s">
        <v>294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295</v>
      </c>
      <c r="I33" s="575" t="s">
        <v>108</v>
      </c>
      <c r="J33" s="458" t="s">
        <v>284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296</v>
      </c>
      <c r="I34" s="537" t="s">
        <v>297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296</v>
      </c>
      <c r="I35" s="537" t="s">
        <v>297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296</v>
      </c>
      <c r="I36" s="537" t="s">
        <v>297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298</v>
      </c>
      <c r="I37" s="537" t="s">
        <v>297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298</v>
      </c>
      <c r="I38" s="537" t="s">
        <v>297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296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296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299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299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81" priority="1">
      <formula>MAX(FREQUENCY(IF(ISNUMBER(SEARCH(M6, $K$7:$K$44)), ROW($K$7:$K$44)), IF(ISNUMBER(SEARCH(M6, $K$7:$K$44))=FALSE, ROW($K$7:$K$44)))) &gt; 12</formula>
    </cfRule>
    <cfRule type="expression" dxfId="280" priority="2">
      <formula>MAX(FREQUENCY(IF(ISNUMBER(SEARCH(M6, $E$7:$E$44)), ROW($E$7:$E$44)), IF(ISNUMBER(SEARCH(M6, $E$7:$E$44))=FALSE, ROW($E$7:$E$44)))) &gt; 12</formula>
    </cfRule>
    <cfRule type="expression" dxfId="279" priority="3">
      <formula>MAX(FREQUENCY(IF(ISNUMBER(SEARCH(M6, $F$7:$F$44)), ROW($F$7:$F$44)), IF(ISNUMBER(SEARCH(M6, $F$7:$F$44))=FALSE, ROW($F$7:$F$44)))) &gt; 12</formula>
    </cfRule>
    <cfRule type="expression" dxfId="278" priority="4">
      <formula>MAX(FREQUENCY(IF(ISNUMBER(SEARCH(M6, $G$7:$G$44)), ROW($G$7:$G$44)), IF(ISNUMBER(SEARCH(M6, $G$7:$G$44))=FALSE, ROW($G$7:$G$44)))) &gt; 12</formula>
    </cfRule>
    <cfRule type="expression" dxfId="277" priority="5">
      <formula>MAX(FREQUENCY(IF(ISNUMBER(SEARCH(M6, $H$7:$H$44)), ROW($H$7:$H$44)), IF(ISNUMBER(SEARCH(M6, $H$7:$H$44))=FALSE, ROW($H$7:$H$44)))) &gt; 12</formula>
    </cfRule>
    <cfRule type="expression" dxfId="276" priority="6">
      <formula>MAX(FREQUENCY(IF(ISNUMBER(SEARCH(M6, $I$7:$I$44)), ROW($I$7:$I$44)), IF(ISNUMBER(SEARCH(M6, $I$7:$I$44))=FALSE, ROW($I$7:$I$44)))) &gt; 12</formula>
    </cfRule>
    <cfRule type="expression" dxfId="27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4" priority="15">
      <formula>AND(ISNUMBER(N6), N6&gt;=5, NOT(ISBLANK(O6)))</formula>
    </cfRule>
    <cfRule type="expression" dxfId="273" priority="16">
      <formula>AND(ISNUMBER(N6), N6&gt;=5)</formula>
    </cfRule>
    <cfRule type="expression" dxfId="272" priority="17">
      <formula>AND(ISNUMBER(N6), N6&lt;5, NOT(ISBLANK(O6)))</formula>
    </cfRule>
    <cfRule type="expression" dxfId="271" priority="18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304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305</v>
      </c>
      <c r="F12" s="515" t="s">
        <v>305</v>
      </c>
      <c r="G12" s="515" t="s">
        <v>305</v>
      </c>
      <c r="H12" s="515" t="s">
        <v>305</v>
      </c>
      <c r="I12" s="515" t="s">
        <v>305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305</v>
      </c>
      <c r="F13" s="515" t="s">
        <v>305</v>
      </c>
      <c r="G13" s="515" t="s">
        <v>305</v>
      </c>
      <c r="H13" s="515" t="s">
        <v>305</v>
      </c>
      <c r="I13" s="515" t="s">
        <v>305</v>
      </c>
      <c r="J13" s="458" t="s">
        <v>284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305</v>
      </c>
      <c r="F14" s="515" t="s">
        <v>306</v>
      </c>
      <c r="G14" s="515" t="s">
        <v>57</v>
      </c>
      <c r="H14" s="515" t="s">
        <v>54</v>
      </c>
      <c r="I14" s="452" t="s">
        <v>57</v>
      </c>
      <c r="J14" s="458" t="s">
        <v>284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305</v>
      </c>
      <c r="F15" s="515" t="s">
        <v>307</v>
      </c>
      <c r="G15" s="515" t="s">
        <v>54</v>
      </c>
      <c r="H15" s="515" t="s">
        <v>54</v>
      </c>
      <c r="I15" s="452" t="s">
        <v>57</v>
      </c>
      <c r="J15" s="458" t="s">
        <v>284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305</v>
      </c>
      <c r="F16" s="515" t="s">
        <v>307</v>
      </c>
      <c r="G16" s="515" t="s">
        <v>308</v>
      </c>
      <c r="H16" s="515" t="s">
        <v>54</v>
      </c>
      <c r="I16" s="452" t="s">
        <v>57</v>
      </c>
      <c r="J16" s="458" t="s">
        <v>284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305</v>
      </c>
      <c r="F17" s="515" t="s">
        <v>307</v>
      </c>
      <c r="G17" s="515" t="s">
        <v>308</v>
      </c>
      <c r="H17" s="515" t="s">
        <v>54</v>
      </c>
      <c r="I17" s="452" t="s">
        <v>309</v>
      </c>
      <c r="J17" s="458" t="s">
        <v>284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310</v>
      </c>
      <c r="G18" s="515" t="s">
        <v>308</v>
      </c>
      <c r="H18" s="561" t="s">
        <v>311</v>
      </c>
      <c r="I18" s="452" t="s">
        <v>309</v>
      </c>
      <c r="J18" s="458" t="s">
        <v>284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310</v>
      </c>
      <c r="G19" s="515" t="s">
        <v>308</v>
      </c>
      <c r="H19" s="561" t="s">
        <v>312</v>
      </c>
      <c r="I19" s="452" t="s">
        <v>313</v>
      </c>
      <c r="J19" s="458" t="s">
        <v>284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315</v>
      </c>
      <c r="G20" s="515" t="s">
        <v>308</v>
      </c>
      <c r="H20" s="561" t="s">
        <v>312</v>
      </c>
      <c r="I20" s="452" t="s">
        <v>313</v>
      </c>
      <c r="J20" s="458" t="s">
        <v>284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314</v>
      </c>
      <c r="F21" s="515" t="s">
        <v>310</v>
      </c>
      <c r="G21" s="515" t="s">
        <v>54</v>
      </c>
      <c r="H21" s="561" t="s">
        <v>316</v>
      </c>
      <c r="I21" s="452" t="s">
        <v>317</v>
      </c>
      <c r="J21" s="458" t="s">
        <v>284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318</v>
      </c>
      <c r="G22" s="515" t="s">
        <v>54</v>
      </c>
      <c r="H22" s="561" t="s">
        <v>316</v>
      </c>
      <c r="I22" s="452" t="s">
        <v>319</v>
      </c>
      <c r="J22" s="458" t="s">
        <v>284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321</v>
      </c>
      <c r="G23" s="515" t="s">
        <v>54</v>
      </c>
      <c r="H23" s="561" t="s">
        <v>316</v>
      </c>
      <c r="I23" s="452" t="s">
        <v>319</v>
      </c>
      <c r="J23" s="458" t="s">
        <v>284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314</v>
      </c>
      <c r="F24" s="515" t="s">
        <v>321</v>
      </c>
      <c r="G24" s="515" t="s">
        <v>54</v>
      </c>
      <c r="H24" s="561" t="s">
        <v>322</v>
      </c>
      <c r="I24" s="452" t="s">
        <v>319</v>
      </c>
      <c r="J24" s="458" t="s">
        <v>284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323</v>
      </c>
      <c r="F25" s="515" t="s">
        <v>324</v>
      </c>
      <c r="G25" s="515" t="s">
        <v>325</v>
      </c>
      <c r="H25" s="561" t="s">
        <v>326</v>
      </c>
      <c r="I25" s="452" t="s">
        <v>319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324</v>
      </c>
      <c r="G26" s="452" t="s">
        <v>308</v>
      </c>
      <c r="H26" s="561" t="s">
        <v>327</v>
      </c>
      <c r="I26" s="452" t="s">
        <v>328</v>
      </c>
      <c r="J26" s="458" t="s">
        <v>284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286</v>
      </c>
      <c r="F27" s="515" t="s">
        <v>329</v>
      </c>
      <c r="G27" s="452" t="s">
        <v>308</v>
      </c>
      <c r="H27" s="561" t="s">
        <v>327</v>
      </c>
      <c r="I27" s="452" t="s">
        <v>328</v>
      </c>
      <c r="J27" s="458" t="s">
        <v>284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286</v>
      </c>
      <c r="F28" s="515" t="s">
        <v>330</v>
      </c>
      <c r="G28" s="452" t="s">
        <v>54</v>
      </c>
      <c r="H28" s="561" t="s">
        <v>327</v>
      </c>
      <c r="I28" s="306" t="s">
        <v>331</v>
      </c>
      <c r="J28" s="458" t="s">
        <v>284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286</v>
      </c>
      <c r="F29" s="515" t="s">
        <v>286</v>
      </c>
      <c r="G29" s="452" t="s">
        <v>54</v>
      </c>
      <c r="H29" s="561" t="s">
        <v>332</v>
      </c>
      <c r="I29" s="306" t="s">
        <v>161</v>
      </c>
      <c r="J29" s="458" t="s">
        <v>284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286</v>
      </c>
      <c r="F30" s="515" t="s">
        <v>286</v>
      </c>
      <c r="G30" s="452" t="s">
        <v>54</v>
      </c>
      <c r="H30" s="561" t="s">
        <v>332</v>
      </c>
      <c r="I30" s="306" t="s">
        <v>161</v>
      </c>
      <c r="J30" s="458" t="s">
        <v>284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333</v>
      </c>
      <c r="F31" s="515" t="s">
        <v>286</v>
      </c>
      <c r="G31" s="452" t="s">
        <v>54</v>
      </c>
      <c r="H31" s="561" t="s">
        <v>332</v>
      </c>
      <c r="I31" s="306" t="s">
        <v>161</v>
      </c>
      <c r="J31" s="458" t="s">
        <v>284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333</v>
      </c>
      <c r="F32" s="515" t="s">
        <v>286</v>
      </c>
      <c r="G32" s="452" t="s">
        <v>54</v>
      </c>
      <c r="H32" s="561" t="s">
        <v>332</v>
      </c>
      <c r="I32" s="306" t="s">
        <v>161</v>
      </c>
      <c r="J32" s="458" t="s">
        <v>284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333</v>
      </c>
      <c r="F33" s="515" t="s">
        <v>286</v>
      </c>
      <c r="G33" s="452" t="s">
        <v>54</v>
      </c>
      <c r="H33" s="561" t="s">
        <v>334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335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335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70" priority="1">
      <formula>MAX(FREQUENCY(IF(ISNUMBER(SEARCH(M6, $K$7:$K$44)), ROW($K$7:$K$44)), IF(ISNUMBER(SEARCH(M6, $K$7:$K$44))=FALSE, ROW($K$7:$K$44)))) &gt; 12</formula>
    </cfRule>
    <cfRule type="expression" dxfId="269" priority="2">
      <formula>MAX(FREQUENCY(IF(ISNUMBER(SEARCH(M6, $E$7:$E$44)), ROW($E$7:$E$44)), IF(ISNUMBER(SEARCH(M6, $E$7:$E$44))=FALSE, ROW($E$7:$E$44)))) &gt; 12</formula>
    </cfRule>
    <cfRule type="expression" dxfId="268" priority="3">
      <formula>MAX(FREQUENCY(IF(ISNUMBER(SEARCH(M6, $F$7:$F$44)), ROW($F$7:$F$44)), IF(ISNUMBER(SEARCH(M6, $F$7:$F$44))=FALSE, ROW($F$7:$F$44)))) &gt; 12</formula>
    </cfRule>
    <cfRule type="expression" dxfId="267" priority="4">
      <formula>MAX(FREQUENCY(IF(ISNUMBER(SEARCH(M6, $G$7:$G$44)), ROW($G$7:$G$44)), IF(ISNUMBER(SEARCH(M6, $G$7:$G$44))=FALSE, ROW($G$7:$G$44)))) &gt; 12</formula>
    </cfRule>
    <cfRule type="expression" dxfId="266" priority="5">
      <formula>MAX(FREQUENCY(IF(ISNUMBER(SEARCH(M6, $H$7:$H$44)), ROW($H$7:$H$44)), IF(ISNUMBER(SEARCH(M6, $H$7:$H$44))=FALSE, ROW($H$7:$H$44)))) &gt; 12</formula>
    </cfRule>
    <cfRule type="expression" dxfId="265" priority="6">
      <formula>MAX(FREQUENCY(IF(ISNUMBER(SEARCH(M6, $I$7:$I$44)), ROW($I$7:$I$44)), IF(ISNUMBER(SEARCH(M6, $I$7:$I$44))=FALSE, ROW($I$7:$I$44)))) &gt; 12</formula>
    </cfRule>
    <cfRule type="expression" dxfId="26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3" priority="21">
      <formula>AND(ISNUMBER(N6), N6&gt;=5, NOT(ISBLANK(O6)))</formula>
    </cfRule>
    <cfRule type="expression" dxfId="262" priority="22">
      <formula>AND(ISNUMBER(N6), N6&gt;=5)</formula>
    </cfRule>
    <cfRule type="expression" dxfId="261" priority="23">
      <formula>AND(ISNUMBER(N6), N6&lt;5, NOT(ISBLANK(O6)))</formula>
    </cfRule>
    <cfRule type="expression" dxfId="260" priority="2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337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583" t="s">
        <v>339</v>
      </c>
      <c r="K13" s="459" t="s">
        <v>284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285</v>
      </c>
      <c r="F14" s="515" t="s">
        <v>67</v>
      </c>
      <c r="G14" s="515" t="s">
        <v>340</v>
      </c>
      <c r="H14" s="585" t="s">
        <v>316</v>
      </c>
      <c r="I14" s="515" t="s">
        <v>316</v>
      </c>
      <c r="J14" s="583" t="s">
        <v>339</v>
      </c>
      <c r="K14" s="583" t="s">
        <v>339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285</v>
      </c>
      <c r="F15" s="515" t="s">
        <v>67</v>
      </c>
      <c r="G15" s="515" t="s">
        <v>340</v>
      </c>
      <c r="H15" s="585" t="s">
        <v>316</v>
      </c>
      <c r="I15" s="515" t="s">
        <v>316</v>
      </c>
      <c r="J15" s="583" t="s">
        <v>339</v>
      </c>
      <c r="K15" s="583" t="s">
        <v>339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285</v>
      </c>
      <c r="F16" s="452" t="s">
        <v>67</v>
      </c>
      <c r="G16" s="515" t="s">
        <v>340</v>
      </c>
      <c r="H16" s="585" t="s">
        <v>316</v>
      </c>
      <c r="I16" s="452" t="s">
        <v>65</v>
      </c>
      <c r="J16" s="583" t="s">
        <v>339</v>
      </c>
      <c r="K16" s="583" t="s">
        <v>339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285</v>
      </c>
      <c r="F17" s="515" t="s">
        <v>341</v>
      </c>
      <c r="G17" s="515" t="s">
        <v>340</v>
      </c>
      <c r="H17" s="585" t="s">
        <v>316</v>
      </c>
      <c r="I17" s="452" t="s">
        <v>65</v>
      </c>
      <c r="J17" s="583" t="s">
        <v>339</v>
      </c>
      <c r="K17" s="583" t="s">
        <v>339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341</v>
      </c>
      <c r="G18" s="515" t="s">
        <v>342</v>
      </c>
      <c r="H18" s="585" t="s">
        <v>161</v>
      </c>
      <c r="I18" s="452" t="s">
        <v>343</v>
      </c>
      <c r="J18" s="583" t="s">
        <v>339</v>
      </c>
      <c r="K18" s="583" t="s">
        <v>339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344</v>
      </c>
      <c r="F19" s="515" t="s">
        <v>341</v>
      </c>
      <c r="G19" s="515" t="s">
        <v>340</v>
      </c>
      <c r="H19" s="585" t="s">
        <v>161</v>
      </c>
      <c r="I19" s="452" t="s">
        <v>343</v>
      </c>
      <c r="J19" s="583" t="s">
        <v>339</v>
      </c>
      <c r="K19" s="583" t="s">
        <v>339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344</v>
      </c>
      <c r="F20" s="515" t="s">
        <v>341</v>
      </c>
      <c r="G20" s="515" t="s">
        <v>340</v>
      </c>
      <c r="H20" s="585" t="s">
        <v>161</v>
      </c>
      <c r="I20" s="452" t="s">
        <v>343</v>
      </c>
      <c r="J20" s="583" t="s">
        <v>339</v>
      </c>
      <c r="K20" s="583" t="s">
        <v>339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345</v>
      </c>
      <c r="F21" s="515" t="s">
        <v>346</v>
      </c>
      <c r="G21" s="452" t="s">
        <v>340</v>
      </c>
      <c r="H21" s="585" t="s">
        <v>347</v>
      </c>
      <c r="I21" s="452" t="s">
        <v>348</v>
      </c>
      <c r="J21" s="583" t="s">
        <v>339</v>
      </c>
      <c r="K21" s="583" t="s">
        <v>339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349</v>
      </c>
      <c r="F22" s="515" t="s">
        <v>350</v>
      </c>
      <c r="G22" s="452" t="s">
        <v>351</v>
      </c>
      <c r="H22" s="585" t="s">
        <v>352</v>
      </c>
      <c r="I22" s="585" t="s">
        <v>353</v>
      </c>
      <c r="J22" s="583" t="s">
        <v>339</v>
      </c>
      <c r="K22" s="583" t="s">
        <v>339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349</v>
      </c>
      <c r="F23" s="515" t="s">
        <v>354</v>
      </c>
      <c r="G23" s="452" t="s">
        <v>351</v>
      </c>
      <c r="H23" s="585" t="s">
        <v>352</v>
      </c>
      <c r="I23" s="585" t="s">
        <v>353</v>
      </c>
      <c r="J23" s="583" t="s">
        <v>339</v>
      </c>
      <c r="K23" s="583" t="s">
        <v>339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355</v>
      </c>
      <c r="F24" s="515" t="s">
        <v>354</v>
      </c>
      <c r="G24" s="452" t="s">
        <v>356</v>
      </c>
      <c r="H24" s="585" t="s">
        <v>357</v>
      </c>
      <c r="I24" s="585" t="s">
        <v>353</v>
      </c>
      <c r="J24" s="583" t="s">
        <v>284</v>
      </c>
      <c r="K24" s="583" t="s">
        <v>339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355</v>
      </c>
      <c r="F25" s="515" t="s">
        <v>354</v>
      </c>
      <c r="G25" s="452" t="s">
        <v>356</v>
      </c>
      <c r="H25" s="585" t="s">
        <v>357</v>
      </c>
      <c r="I25" s="585" t="s">
        <v>358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325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355</v>
      </c>
      <c r="F26" s="515" t="s">
        <v>359</v>
      </c>
      <c r="G26" s="452" t="s">
        <v>360</v>
      </c>
      <c r="H26" s="585" t="s">
        <v>357</v>
      </c>
      <c r="I26" s="585" t="s">
        <v>361</v>
      </c>
      <c r="J26" s="583" t="s">
        <v>339</v>
      </c>
      <c r="K26" s="583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362</v>
      </c>
      <c r="F27" s="515" t="s">
        <v>363</v>
      </c>
      <c r="G27" s="452" t="s">
        <v>364</v>
      </c>
      <c r="H27" s="585" t="s">
        <v>357</v>
      </c>
      <c r="I27" s="585" t="s">
        <v>365</v>
      </c>
      <c r="J27" s="583" t="s">
        <v>339</v>
      </c>
      <c r="K27" s="583" t="s">
        <v>339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362</v>
      </c>
      <c r="F28" s="515" t="s">
        <v>363</v>
      </c>
      <c r="G28" s="452" t="s">
        <v>364</v>
      </c>
      <c r="H28" s="585" t="s">
        <v>366</v>
      </c>
      <c r="I28" s="585" t="s">
        <v>365</v>
      </c>
      <c r="J28" s="459" t="s">
        <v>339</v>
      </c>
      <c r="K28" s="583" t="s">
        <v>339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367</v>
      </c>
      <c r="F29" s="515" t="s">
        <v>363</v>
      </c>
      <c r="G29" s="452" t="s">
        <v>368</v>
      </c>
      <c r="H29" s="585" t="s">
        <v>366</v>
      </c>
      <c r="I29" s="585" t="s">
        <v>369</v>
      </c>
      <c r="J29" s="459" t="s">
        <v>339</v>
      </c>
      <c r="K29" s="459" t="s">
        <v>339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367</v>
      </c>
      <c r="F30" s="452" t="s">
        <v>68</v>
      </c>
      <c r="G30" s="452" t="s">
        <v>370</v>
      </c>
      <c r="H30" s="585" t="s">
        <v>371</v>
      </c>
      <c r="I30" s="585" t="s">
        <v>369</v>
      </c>
      <c r="J30" s="459" t="s">
        <v>339</v>
      </c>
      <c r="K30" s="459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372</v>
      </c>
      <c r="F31" s="452" t="s">
        <v>373</v>
      </c>
      <c r="G31" s="452" t="s">
        <v>370</v>
      </c>
      <c r="H31" s="585" t="s">
        <v>371</v>
      </c>
      <c r="I31" s="585" t="s">
        <v>369</v>
      </c>
      <c r="J31" s="459" t="s">
        <v>284</v>
      </c>
      <c r="K31" s="459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374</v>
      </c>
      <c r="F32" s="452" t="s">
        <v>373</v>
      </c>
      <c r="G32" s="452" t="s">
        <v>375</v>
      </c>
      <c r="H32" s="585" t="s">
        <v>371</v>
      </c>
      <c r="I32" s="585" t="s">
        <v>369</v>
      </c>
      <c r="J32" s="459" t="s">
        <v>284</v>
      </c>
      <c r="K32" s="459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376</v>
      </c>
      <c r="F33" s="452" t="s">
        <v>373</v>
      </c>
      <c r="G33" s="452" t="s">
        <v>377</v>
      </c>
      <c r="H33" s="585" t="s">
        <v>371</v>
      </c>
      <c r="I33" s="585" t="s">
        <v>369</v>
      </c>
      <c r="J33" s="583" t="s">
        <v>284</v>
      </c>
      <c r="K33" s="459" t="s">
        <v>284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378</v>
      </c>
      <c r="F34" s="586" t="s">
        <v>379</v>
      </c>
      <c r="G34" s="538" t="s">
        <v>377</v>
      </c>
      <c r="H34" s="538"/>
      <c r="I34" s="537" t="s">
        <v>108</v>
      </c>
      <c r="J34" s="583" t="s">
        <v>284</v>
      </c>
      <c r="K34" s="459" t="s">
        <v>284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378</v>
      </c>
      <c r="F35" s="586" t="s">
        <v>379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378</v>
      </c>
      <c r="F36" s="586" t="s">
        <v>379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380</v>
      </c>
      <c r="F37" s="586" t="s">
        <v>379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380</v>
      </c>
      <c r="F38" s="586" t="s">
        <v>379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9" priority="1">
      <formula>MAX(FREQUENCY(IF(ISNUMBER(SEARCH(M6, $K$7:$K$44)), ROW($K$7:$K$44)), IF(ISNUMBER(SEARCH(M6, $K$7:$K$44))=FALSE, ROW($K$7:$K$44)))) &gt; 12</formula>
    </cfRule>
    <cfRule type="expression" dxfId="258" priority="2">
      <formula>MAX(FREQUENCY(IF(ISNUMBER(SEARCH(M6, $E$7:$E$44)), ROW($E$7:$E$44)), IF(ISNUMBER(SEARCH(M6, $E$7:$E$44))=FALSE, ROW($E$7:$E$44)))) &gt; 12</formula>
    </cfRule>
    <cfRule type="expression" dxfId="257" priority="3">
      <formula>MAX(FREQUENCY(IF(ISNUMBER(SEARCH(M6, $F$7:$F$44)), ROW($F$7:$F$44)), IF(ISNUMBER(SEARCH(M6, $F$7:$F$44))=FALSE, ROW($F$7:$F$44)))) &gt; 12</formula>
    </cfRule>
    <cfRule type="expression" dxfId="256" priority="4">
      <formula>MAX(FREQUENCY(IF(ISNUMBER(SEARCH(M6, $G$7:$G$44)), ROW($G$7:$G$44)), IF(ISNUMBER(SEARCH(M6, $G$7:$G$44))=FALSE, ROW($G$7:$G$44)))) &gt; 12</formula>
    </cfRule>
    <cfRule type="expression" dxfId="255" priority="5">
      <formula>MAX(FREQUENCY(IF(ISNUMBER(SEARCH(M6, $H$7:$H$44)), ROW($H$7:$H$44)), IF(ISNUMBER(SEARCH(M6, $H$7:$H$44))=FALSE, ROW($H$7:$H$44)))) &gt; 12</formula>
    </cfRule>
    <cfRule type="expression" dxfId="254" priority="6">
      <formula>MAX(FREQUENCY(IF(ISNUMBER(SEARCH(M6, $I$7:$I$44)), ROW($I$7:$I$44)), IF(ISNUMBER(SEARCH(M6, $I$7:$I$44))=FALSE, ROW($I$7:$I$44)))) &gt; 12</formula>
    </cfRule>
    <cfRule type="expression" dxfId="25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2" priority="8">
      <formula>AND(ISNUMBER(N6), N6&gt;=5, NOT(ISBLANK(O6)))</formula>
    </cfRule>
    <cfRule type="expression" dxfId="251" priority="9">
      <formula>AND(ISNUMBER(N6), N6&gt;=5)</formula>
    </cfRule>
    <cfRule type="expression" dxfId="250" priority="10">
      <formula>AND(ISNUMBER(N6), N6&lt;5, NOT(ISBLANK(O6)))</formula>
    </cfRule>
    <cfRule type="expression" dxfId="249" priority="11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279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282</v>
      </c>
      <c r="F6" s="282" t="s">
        <v>282</v>
      </c>
      <c r="G6" s="282" t="s">
        <v>282</v>
      </c>
      <c r="H6" s="282" t="s">
        <v>282</v>
      </c>
      <c r="I6" s="282" t="s">
        <v>282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283</v>
      </c>
      <c r="F12" s="515" t="s">
        <v>283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283</v>
      </c>
      <c r="F13" s="515" t="s">
        <v>283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283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283</v>
      </c>
      <c r="F15" s="515" t="s">
        <v>382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283</v>
      </c>
      <c r="F16" s="515" t="s">
        <v>382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314</v>
      </c>
      <c r="F17" s="515" t="s">
        <v>382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382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323</v>
      </c>
      <c r="F19" s="515" t="s">
        <v>382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323</v>
      </c>
      <c r="F20" s="515" t="s">
        <v>382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323</v>
      </c>
      <c r="F21" s="515" t="s">
        <v>382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285</v>
      </c>
      <c r="F22" s="515" t="s">
        <v>383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384</v>
      </c>
      <c r="F23" s="515" t="s">
        <v>383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384</v>
      </c>
      <c r="F24" s="515" t="s">
        <v>385</v>
      </c>
      <c r="G24" s="515"/>
      <c r="H24" s="515"/>
      <c r="I24" s="515" t="s">
        <v>67</v>
      </c>
      <c r="J24" s="458"/>
      <c r="K24" s="460"/>
      <c r="L24" s="61"/>
      <c r="M24" s="416" t="s">
        <v>386</v>
      </c>
      <c r="N24" s="565">
        <f>COUNTIF(E7:K44, "*Wei Jun*")/2</f>
        <v>4.5</v>
      </c>
      <c r="O24" s="550"/>
      <c r="P24" s="199"/>
      <c r="Q24" s="416" t="s">
        <v>386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385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384</v>
      </c>
      <c r="F26" s="515" t="s">
        <v>385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385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387</v>
      </c>
      <c r="F28" s="515" t="s">
        <v>387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387</v>
      </c>
      <c r="F29" s="515" t="s">
        <v>388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389</v>
      </c>
      <c r="F30" s="515" t="s">
        <v>388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389</v>
      </c>
      <c r="F31" s="515" t="s">
        <v>390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389</v>
      </c>
      <c r="F32" s="515" t="s">
        <v>390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389</v>
      </c>
      <c r="F33" s="515" t="s">
        <v>390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8" priority="1">
      <formula>AND(ISNUMBER(N6), N6&gt;=5, NOT(ISBLANK(O6)))</formula>
    </cfRule>
    <cfRule type="expression" dxfId="247" priority="2">
      <formula>AND(ISNUMBER(N6), N6&gt;=5)</formula>
    </cfRule>
    <cfRule type="expression" dxfId="246" priority="3">
      <formula>AND(ISNUMBER(N6), N6&lt;5, NOT(ISBLANK(O6)))</formula>
    </cfRule>
    <cfRule type="expression" dxfId="245" priority="4">
      <formula>AND(ISNUMBER(N6), N6&lt;5, ISBLANK(O6))</formula>
    </cfRule>
  </conditionalFormatting>
  <conditionalFormatting sqref="R6:R24">
    <cfRule type="expression" dxfId="244" priority="5">
      <formula>AND(ISNUMBER(R6), R6&gt;=5, NOT(ISBLANK(S6)))</formula>
    </cfRule>
    <cfRule type="expression" dxfId="243" priority="6">
      <formula>AND(ISNUMBER(R6), R6&gt;=5)</formula>
    </cfRule>
    <cfRule type="expression" dxfId="242" priority="7">
      <formula>AND(ISNUMBER(R6), R6&lt;5, NOT(ISBLANK(S6)))</formula>
    </cfRule>
    <cfRule type="expression" dxfId="241" priority="8">
      <formula>AND(ISNUMBER(R6), R6&lt;5, ISBLANK(S6))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391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392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393</v>
      </c>
      <c r="G12" s="515" t="s">
        <v>393</v>
      </c>
      <c r="H12" s="515" t="s">
        <v>393</v>
      </c>
      <c r="I12" s="515" t="s">
        <v>393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393</v>
      </c>
      <c r="G13" s="515" t="s">
        <v>393</v>
      </c>
      <c r="H13" s="515" t="s">
        <v>393</v>
      </c>
      <c r="I13" s="515" t="s">
        <v>393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310</v>
      </c>
      <c r="F14" s="515" t="s">
        <v>394</v>
      </c>
      <c r="G14" s="515" t="s">
        <v>393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395</v>
      </c>
      <c r="G15" s="515" t="s">
        <v>310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395</v>
      </c>
      <c r="G16" s="515" t="s">
        <v>310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396</v>
      </c>
      <c r="F17" s="515" t="s">
        <v>395</v>
      </c>
      <c r="G17" s="515" t="s">
        <v>310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393</v>
      </c>
      <c r="F18" s="515" t="s">
        <v>395</v>
      </c>
      <c r="G18" s="452" t="s">
        <v>316</v>
      </c>
      <c r="H18" s="261" t="s">
        <v>68</v>
      </c>
      <c r="I18" s="452" t="s">
        <v>334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397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393</v>
      </c>
      <c r="F19" s="515" t="s">
        <v>395</v>
      </c>
      <c r="G19" s="452" t="s">
        <v>316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393</v>
      </c>
      <c r="F20" s="515" t="s">
        <v>395</v>
      </c>
      <c r="G20" s="452" t="s">
        <v>398</v>
      </c>
      <c r="H20" s="261" t="s">
        <v>68</v>
      </c>
      <c r="I20" s="452" t="s">
        <v>334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399</v>
      </c>
      <c r="F21" s="515" t="s">
        <v>395</v>
      </c>
      <c r="G21" s="452" t="s">
        <v>400</v>
      </c>
      <c r="H21" s="261" t="s">
        <v>68</v>
      </c>
      <c r="I21" s="452" t="s">
        <v>334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401</v>
      </c>
      <c r="F22" s="515" t="s">
        <v>395</v>
      </c>
      <c r="G22" s="452" t="s">
        <v>400</v>
      </c>
      <c r="H22" s="261" t="s">
        <v>402</v>
      </c>
      <c r="I22" s="452" t="s">
        <v>334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320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403</v>
      </c>
      <c r="F23" s="515" t="s">
        <v>395</v>
      </c>
      <c r="G23" s="452" t="s">
        <v>400</v>
      </c>
      <c r="H23" s="261" t="s">
        <v>402</v>
      </c>
      <c r="I23" s="452" t="s">
        <v>334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403</v>
      </c>
      <c r="F24" s="515" t="s">
        <v>395</v>
      </c>
      <c r="G24" s="452" t="s">
        <v>400</v>
      </c>
      <c r="H24" s="515" t="s">
        <v>57</v>
      </c>
      <c r="I24" s="452" t="s">
        <v>334</v>
      </c>
      <c r="J24" s="458"/>
      <c r="K24" s="460"/>
      <c r="L24" s="61"/>
      <c r="M24" s="416" t="s">
        <v>386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404</v>
      </c>
      <c r="F25" s="515" t="s">
        <v>383</v>
      </c>
      <c r="G25" s="452" t="s">
        <v>400</v>
      </c>
      <c r="H25" s="515" t="s">
        <v>57</v>
      </c>
      <c r="I25" s="452" t="s">
        <v>334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404</v>
      </c>
      <c r="F26" s="515" t="s">
        <v>383</v>
      </c>
      <c r="G26" s="452" t="s">
        <v>405</v>
      </c>
      <c r="H26" s="515" t="s">
        <v>57</v>
      </c>
      <c r="I26" s="452" t="s">
        <v>334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406</v>
      </c>
      <c r="F27" s="515" t="s">
        <v>407</v>
      </c>
      <c r="G27" s="452" t="s">
        <v>405</v>
      </c>
      <c r="H27" s="515" t="s">
        <v>57</v>
      </c>
      <c r="I27" s="452" t="s">
        <v>334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407</v>
      </c>
      <c r="G28" s="452" t="s">
        <v>409</v>
      </c>
      <c r="H28" s="515" t="s">
        <v>57</v>
      </c>
      <c r="I28" s="306" t="s">
        <v>334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409</v>
      </c>
      <c r="H29" s="261" t="s">
        <v>334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65</v>
      </c>
      <c r="G30" s="452" t="s">
        <v>410</v>
      </c>
      <c r="H30" s="261" t="s">
        <v>334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411</v>
      </c>
      <c r="F31" s="515" t="s">
        <v>405</v>
      </c>
      <c r="G31" s="452" t="s">
        <v>412</v>
      </c>
      <c r="H31" s="261" t="s">
        <v>334</v>
      </c>
      <c r="I31" s="306" t="s">
        <v>413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411</v>
      </c>
      <c r="F32" s="515" t="s">
        <v>405</v>
      </c>
      <c r="G32" s="452" t="s">
        <v>412</v>
      </c>
      <c r="H32" s="261" t="s">
        <v>334</v>
      </c>
      <c r="I32" s="306" t="s">
        <v>413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411</v>
      </c>
      <c r="F33" s="515" t="s">
        <v>405</v>
      </c>
      <c r="G33" s="452" t="s">
        <v>414</v>
      </c>
      <c r="H33" s="261" t="s">
        <v>334</v>
      </c>
      <c r="I33" s="306" t="s">
        <v>413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0" priority="1">
      <formula>AND(ISNUMBER(N6), N6&gt;=5, NOT(ISBLANK(O6)))</formula>
    </cfRule>
    <cfRule type="expression" dxfId="239" priority="2">
      <formula>AND(ISNUMBER(N6), N6&gt;=5)</formula>
    </cfRule>
    <cfRule type="expression" dxfId="238" priority="3">
      <formula>AND(ISNUMBER(N6), N6&lt;5, NOT(ISBLANK(O6)))</formula>
    </cfRule>
    <cfRule type="expression" dxfId="237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416</v>
      </c>
      <c r="F6" s="282" t="s">
        <v>417</v>
      </c>
      <c r="G6" s="282" t="s">
        <v>417</v>
      </c>
      <c r="H6" s="282" t="s">
        <v>417</v>
      </c>
      <c r="I6" s="282" t="s">
        <v>417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320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320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418</v>
      </c>
      <c r="F12" s="515" t="s">
        <v>419</v>
      </c>
      <c r="G12" s="515" t="s">
        <v>419</v>
      </c>
      <c r="H12" s="515" t="s">
        <v>419</v>
      </c>
      <c r="I12" s="515" t="s">
        <v>419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418</v>
      </c>
      <c r="F13" s="515" t="s">
        <v>419</v>
      </c>
      <c r="G13" s="515" t="s">
        <v>419</v>
      </c>
      <c r="H13" s="515" t="s">
        <v>419</v>
      </c>
      <c r="I13" s="515" t="s">
        <v>419</v>
      </c>
      <c r="J13" s="458"/>
      <c r="K13" s="459" t="s">
        <v>284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420</v>
      </c>
      <c r="G14" s="515" t="s">
        <v>421</v>
      </c>
      <c r="H14" s="261" t="s">
        <v>419</v>
      </c>
      <c r="I14" s="452" t="s">
        <v>421</v>
      </c>
      <c r="J14" s="458"/>
      <c r="K14" s="460" t="s">
        <v>284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422</v>
      </c>
      <c r="F15" s="515" t="s">
        <v>420</v>
      </c>
      <c r="G15" s="515" t="s">
        <v>421</v>
      </c>
      <c r="H15" s="261" t="s">
        <v>419</v>
      </c>
      <c r="I15" s="452" t="s">
        <v>421</v>
      </c>
      <c r="J15" s="458"/>
      <c r="K15" s="460" t="s">
        <v>284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422</v>
      </c>
      <c r="F16" s="515" t="s">
        <v>420</v>
      </c>
      <c r="G16" s="515" t="s">
        <v>421</v>
      </c>
      <c r="H16" s="261" t="s">
        <v>419</v>
      </c>
      <c r="I16" s="452" t="s">
        <v>421</v>
      </c>
      <c r="J16" s="458" t="s">
        <v>423</v>
      </c>
      <c r="K16" s="460" t="s">
        <v>284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424</v>
      </c>
      <c r="F17" s="515" t="s">
        <v>420</v>
      </c>
      <c r="G17" s="515" t="s">
        <v>421</v>
      </c>
      <c r="H17" s="261" t="s">
        <v>419</v>
      </c>
      <c r="I17" s="452" t="s">
        <v>421</v>
      </c>
      <c r="J17" s="458" t="s">
        <v>423</v>
      </c>
      <c r="K17" s="460" t="s">
        <v>284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424</v>
      </c>
      <c r="F18" s="515" t="s">
        <v>57</v>
      </c>
      <c r="G18" s="452" t="s">
        <v>67</v>
      </c>
      <c r="H18" s="261" t="s">
        <v>419</v>
      </c>
      <c r="I18" s="452" t="s">
        <v>421</v>
      </c>
      <c r="J18" s="458" t="s">
        <v>425</v>
      </c>
      <c r="K18" s="460" t="s">
        <v>284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424</v>
      </c>
      <c r="F19" s="515" t="s">
        <v>420</v>
      </c>
      <c r="G19" s="452" t="s">
        <v>424</v>
      </c>
      <c r="H19" s="261" t="s">
        <v>419</v>
      </c>
      <c r="I19" s="452" t="s">
        <v>426</v>
      </c>
      <c r="J19" s="458" t="s">
        <v>425</v>
      </c>
      <c r="K19" s="460" t="s">
        <v>284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427</v>
      </c>
      <c r="F20" s="515" t="s">
        <v>421</v>
      </c>
      <c r="G20" s="452" t="s">
        <v>428</v>
      </c>
      <c r="H20" s="261" t="s">
        <v>68</v>
      </c>
      <c r="I20" s="452" t="s">
        <v>57</v>
      </c>
      <c r="J20" s="458" t="s">
        <v>425</v>
      </c>
      <c r="K20" s="460" t="s">
        <v>284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427</v>
      </c>
      <c r="F21" s="515" t="s">
        <v>419</v>
      </c>
      <c r="G21" s="452" t="s">
        <v>428</v>
      </c>
      <c r="H21" s="261" t="s">
        <v>68</v>
      </c>
      <c r="I21" s="452" t="s">
        <v>429</v>
      </c>
      <c r="J21" s="458" t="s">
        <v>430</v>
      </c>
      <c r="K21" s="460" t="s">
        <v>284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427</v>
      </c>
      <c r="F22" s="515" t="s">
        <v>419</v>
      </c>
      <c r="G22" s="452" t="s">
        <v>428</v>
      </c>
      <c r="H22" s="561" t="s">
        <v>70</v>
      </c>
      <c r="I22" s="452" t="s">
        <v>429</v>
      </c>
      <c r="J22" s="458" t="s">
        <v>430</v>
      </c>
      <c r="K22" s="460" t="s">
        <v>284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427</v>
      </c>
      <c r="F23" s="515" t="s">
        <v>419</v>
      </c>
      <c r="G23" s="452" t="s">
        <v>431</v>
      </c>
      <c r="H23" s="561" t="s">
        <v>70</v>
      </c>
      <c r="I23" s="452" t="s">
        <v>432</v>
      </c>
      <c r="J23" s="458" t="s">
        <v>430</v>
      </c>
      <c r="K23" s="460" t="s">
        <v>284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433</v>
      </c>
      <c r="F24" s="515" t="s">
        <v>419</v>
      </c>
      <c r="G24" s="452" t="s">
        <v>434</v>
      </c>
      <c r="H24" s="561" t="s">
        <v>70</v>
      </c>
      <c r="I24" s="452" t="s">
        <v>432</v>
      </c>
      <c r="J24" s="458" t="s">
        <v>435</v>
      </c>
      <c r="K24" s="460" t="s">
        <v>284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384</v>
      </c>
      <c r="F25" s="515" t="s">
        <v>419</v>
      </c>
      <c r="G25" s="452" t="s">
        <v>70</v>
      </c>
      <c r="H25" s="561" t="s">
        <v>70</v>
      </c>
      <c r="I25" s="452" t="s">
        <v>432</v>
      </c>
      <c r="J25" s="458" t="s">
        <v>436</v>
      </c>
      <c r="K25" s="460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419</v>
      </c>
      <c r="G26" s="452" t="s">
        <v>57</v>
      </c>
      <c r="H26" s="561" t="s">
        <v>70</v>
      </c>
      <c r="I26" s="452" t="s">
        <v>57</v>
      </c>
      <c r="J26" s="458" t="s">
        <v>436</v>
      </c>
      <c r="K26" s="460" t="s">
        <v>284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437</v>
      </c>
      <c r="F27" s="515" t="s">
        <v>419</v>
      </c>
      <c r="G27" s="452" t="s">
        <v>57</v>
      </c>
      <c r="H27" s="561" t="s">
        <v>70</v>
      </c>
      <c r="I27" s="452" t="s">
        <v>438</v>
      </c>
      <c r="J27" s="458" t="s">
        <v>436</v>
      </c>
      <c r="K27" s="460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437</v>
      </c>
      <c r="F28" s="452" t="s">
        <v>439</v>
      </c>
      <c r="G28" s="452" t="s">
        <v>424</v>
      </c>
      <c r="H28" s="561" t="s">
        <v>67</v>
      </c>
      <c r="I28" s="452" t="s">
        <v>67</v>
      </c>
      <c r="J28" s="458" t="s">
        <v>436</v>
      </c>
      <c r="K28" s="460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437</v>
      </c>
      <c r="F29" s="452" t="s">
        <v>439</v>
      </c>
      <c r="G29" s="452" t="s">
        <v>424</v>
      </c>
      <c r="H29" s="561" t="s">
        <v>419</v>
      </c>
      <c r="I29" s="452" t="s">
        <v>419</v>
      </c>
      <c r="J29" s="458" t="s">
        <v>436</v>
      </c>
      <c r="K29" s="460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437</v>
      </c>
      <c r="F30" s="452" t="s">
        <v>439</v>
      </c>
      <c r="G30" s="452" t="s">
        <v>424</v>
      </c>
      <c r="H30" s="561" t="s">
        <v>440</v>
      </c>
      <c r="I30" s="452" t="s">
        <v>70</v>
      </c>
      <c r="J30" s="458" t="s">
        <v>436</v>
      </c>
      <c r="K30" s="460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439</v>
      </c>
      <c r="F31" s="452" t="s">
        <v>439</v>
      </c>
      <c r="G31" s="452" t="s">
        <v>70</v>
      </c>
      <c r="H31" s="561" t="s">
        <v>440</v>
      </c>
      <c r="I31" s="452" t="s">
        <v>441</v>
      </c>
      <c r="J31" s="458" t="s">
        <v>436</v>
      </c>
      <c r="K31" s="460" t="s">
        <v>284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439</v>
      </c>
      <c r="F32" s="452" t="s">
        <v>439</v>
      </c>
      <c r="G32" s="452" t="s">
        <v>70</v>
      </c>
      <c r="H32" s="561" t="s">
        <v>440</v>
      </c>
      <c r="I32" s="452" t="s">
        <v>441</v>
      </c>
      <c r="J32" s="458" t="s">
        <v>436</v>
      </c>
      <c r="K32" s="460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439</v>
      </c>
      <c r="F33" s="452" t="s">
        <v>439</v>
      </c>
      <c r="G33" s="452" t="s">
        <v>70</v>
      </c>
      <c r="H33" s="561" t="s">
        <v>440</v>
      </c>
      <c r="I33" s="452" t="s">
        <v>442</v>
      </c>
      <c r="J33" s="458" t="s">
        <v>436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439</v>
      </c>
      <c r="J34" s="458" t="s">
        <v>436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439</v>
      </c>
      <c r="J35" s="458" t="s">
        <v>436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439</v>
      </c>
      <c r="J36" s="458" t="s">
        <v>436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436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436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436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436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435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435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435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435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444</v>
      </c>
      <c r="F7" s="515" t="s">
        <v>444</v>
      </c>
      <c r="G7" s="515" t="s">
        <v>444</v>
      </c>
      <c r="H7" s="515" t="s">
        <v>444</v>
      </c>
      <c r="I7" s="515" t="s">
        <v>444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386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309</v>
      </c>
      <c r="F12" s="515" t="s">
        <v>66</v>
      </c>
      <c r="G12" s="515" t="s">
        <v>309</v>
      </c>
      <c r="H12" s="515" t="s">
        <v>309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309</v>
      </c>
      <c r="F13" s="515" t="s">
        <v>66</v>
      </c>
      <c r="G13" s="515" t="s">
        <v>309</v>
      </c>
      <c r="H13" s="515" t="s">
        <v>309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447</v>
      </c>
      <c r="G14" s="515" t="s">
        <v>448</v>
      </c>
      <c r="H14" s="561" t="s">
        <v>448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323</v>
      </c>
      <c r="F15" s="515" t="s">
        <v>447</v>
      </c>
      <c r="G15" s="515" t="s">
        <v>449</v>
      </c>
      <c r="H15" s="561" t="s">
        <v>448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323</v>
      </c>
      <c r="F16" s="515" t="s">
        <v>447</v>
      </c>
      <c r="G16" s="515" t="s">
        <v>449</v>
      </c>
      <c r="H16" s="561" t="s">
        <v>448</v>
      </c>
      <c r="I16" s="452" t="s">
        <v>434</v>
      </c>
      <c r="J16" s="458" t="s">
        <v>450</v>
      </c>
      <c r="K16" s="460" t="s">
        <v>451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452</v>
      </c>
      <c r="F17" s="515" t="s">
        <v>447</v>
      </c>
      <c r="G17" s="515" t="s">
        <v>449</v>
      </c>
      <c r="H17" s="561" t="s">
        <v>453</v>
      </c>
      <c r="I17" s="452" t="s">
        <v>434</v>
      </c>
      <c r="J17" s="458" t="s">
        <v>450</v>
      </c>
      <c r="K17" s="460" t="s">
        <v>451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314</v>
      </c>
      <c r="F18" s="515" t="s">
        <v>447</v>
      </c>
      <c r="G18" s="452" t="s">
        <v>424</v>
      </c>
      <c r="H18" s="561" t="s">
        <v>316</v>
      </c>
      <c r="I18" s="452" t="s">
        <v>434</v>
      </c>
      <c r="J18" s="458" t="s">
        <v>450</v>
      </c>
      <c r="K18" s="460" t="s">
        <v>451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314</v>
      </c>
      <c r="F19" s="515" t="s">
        <v>454</v>
      </c>
      <c r="G19" s="452" t="s">
        <v>67</v>
      </c>
      <c r="H19" s="561" t="s">
        <v>407</v>
      </c>
      <c r="I19" s="452" t="s">
        <v>439</v>
      </c>
      <c r="J19" s="458" t="s">
        <v>450</v>
      </c>
      <c r="K19" s="460" t="s">
        <v>455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314</v>
      </c>
      <c r="F20" s="515" t="s">
        <v>454</v>
      </c>
      <c r="G20" s="452" t="s">
        <v>67</v>
      </c>
      <c r="H20" s="561" t="s">
        <v>456</v>
      </c>
      <c r="I20" s="452" t="s">
        <v>439</v>
      </c>
      <c r="J20" s="458" t="s">
        <v>450</v>
      </c>
      <c r="K20" s="460" t="s">
        <v>455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448</v>
      </c>
      <c r="I21" s="452" t="s">
        <v>439</v>
      </c>
      <c r="J21" s="458" t="s">
        <v>450</v>
      </c>
      <c r="K21" s="460" t="s">
        <v>455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314</v>
      </c>
      <c r="F22" s="515" t="s">
        <v>66</v>
      </c>
      <c r="G22" s="452" t="s">
        <v>67</v>
      </c>
      <c r="H22" s="561" t="s">
        <v>457</v>
      </c>
      <c r="I22" s="452" t="s">
        <v>439</v>
      </c>
      <c r="J22" s="458" t="s">
        <v>450</v>
      </c>
      <c r="K22" s="460" t="s">
        <v>455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314</v>
      </c>
      <c r="F23" s="515" t="s">
        <v>66</v>
      </c>
      <c r="G23" s="452" t="s">
        <v>434</v>
      </c>
      <c r="H23" s="452" t="s">
        <v>448</v>
      </c>
      <c r="I23" s="452" t="s">
        <v>439</v>
      </c>
      <c r="J23" s="458" t="s">
        <v>450</v>
      </c>
      <c r="K23" s="460" t="s">
        <v>455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452</v>
      </c>
      <c r="F24" s="515" t="s">
        <v>66</v>
      </c>
      <c r="G24" s="452" t="s">
        <v>434</v>
      </c>
      <c r="H24" s="452" t="s">
        <v>458</v>
      </c>
      <c r="I24" s="452" t="s">
        <v>439</v>
      </c>
      <c r="J24" s="458" t="s">
        <v>450</v>
      </c>
      <c r="K24" s="460" t="s">
        <v>455</v>
      </c>
      <c r="L24" s="61"/>
      <c r="M24" s="416" t="s">
        <v>386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452</v>
      </c>
      <c r="F25" s="515" t="s">
        <v>59</v>
      </c>
      <c r="G25" s="452" t="s">
        <v>434</v>
      </c>
      <c r="H25" s="452" t="s">
        <v>458</v>
      </c>
      <c r="I25" s="452" t="s">
        <v>439</v>
      </c>
      <c r="J25" s="458" t="s">
        <v>450</v>
      </c>
      <c r="K25" s="460" t="s">
        <v>455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323</v>
      </c>
      <c r="F26" s="515" t="s">
        <v>59</v>
      </c>
      <c r="G26" s="452" t="s">
        <v>459</v>
      </c>
      <c r="H26" s="452" t="s">
        <v>458</v>
      </c>
      <c r="I26" s="452" t="s">
        <v>61</v>
      </c>
      <c r="J26" s="458" t="s">
        <v>450</v>
      </c>
      <c r="K26" s="460" t="s">
        <v>455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323</v>
      </c>
      <c r="F27" s="515" t="s">
        <v>460</v>
      </c>
      <c r="G27" s="452" t="s">
        <v>461</v>
      </c>
      <c r="H27" s="452" t="s">
        <v>462</v>
      </c>
      <c r="I27" s="452" t="s">
        <v>61</v>
      </c>
      <c r="J27" s="458" t="s">
        <v>450</v>
      </c>
      <c r="K27" s="460" t="s">
        <v>455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463</v>
      </c>
      <c r="F28" s="515" t="s">
        <v>460</v>
      </c>
      <c r="G28" s="452" t="s">
        <v>461</v>
      </c>
      <c r="H28" s="561" t="s">
        <v>464</v>
      </c>
      <c r="I28" s="452" t="s">
        <v>70</v>
      </c>
      <c r="J28" s="458" t="s">
        <v>450</v>
      </c>
      <c r="K28" s="460" t="s">
        <v>455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461</v>
      </c>
      <c r="F29" s="515" t="s">
        <v>460</v>
      </c>
      <c r="G29" s="452" t="s">
        <v>461</v>
      </c>
      <c r="H29" s="561" t="s">
        <v>464</v>
      </c>
      <c r="I29" s="452" t="s">
        <v>70</v>
      </c>
      <c r="J29" s="458" t="s">
        <v>450</v>
      </c>
      <c r="K29" s="460" t="s">
        <v>455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461</v>
      </c>
      <c r="F30" s="515" t="s">
        <v>460</v>
      </c>
      <c r="G30" s="452" t="s">
        <v>461</v>
      </c>
      <c r="H30" s="561" t="s">
        <v>464</v>
      </c>
      <c r="I30" s="452" t="s">
        <v>464</v>
      </c>
      <c r="J30" s="458" t="s">
        <v>450</v>
      </c>
      <c r="K30" s="460" t="s">
        <v>455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461</v>
      </c>
      <c r="F31" s="515" t="s">
        <v>460</v>
      </c>
      <c r="G31" s="452" t="s">
        <v>461</v>
      </c>
      <c r="H31" s="561" t="s">
        <v>434</v>
      </c>
      <c r="I31" s="452" t="s">
        <v>464</v>
      </c>
      <c r="J31" s="458" t="s">
        <v>450</v>
      </c>
      <c r="K31" s="460" t="s">
        <v>455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461</v>
      </c>
      <c r="F32" s="515" t="s">
        <v>460</v>
      </c>
      <c r="G32" s="452" t="s">
        <v>461</v>
      </c>
      <c r="H32" s="561" t="s">
        <v>434</v>
      </c>
      <c r="I32" s="452" t="s">
        <v>464</v>
      </c>
      <c r="J32" s="458"/>
      <c r="K32" s="460" t="s">
        <v>455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461</v>
      </c>
      <c r="F33" s="515" t="s">
        <v>460</v>
      </c>
      <c r="G33" s="452" t="s">
        <v>461</v>
      </c>
      <c r="H33" s="561" t="s">
        <v>434</v>
      </c>
      <c r="I33" s="452" t="s">
        <v>464</v>
      </c>
      <c r="J33" s="458"/>
      <c r="K33" s="460" t="s">
        <v>455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465</v>
      </c>
      <c r="F34" s="538"/>
      <c r="G34" s="538"/>
      <c r="H34" s="538"/>
      <c r="I34" s="537" t="s">
        <v>464</v>
      </c>
      <c r="J34" s="458"/>
      <c r="K34" s="460" t="s">
        <v>455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465</v>
      </c>
      <c r="F35" s="353"/>
      <c r="G35" s="350"/>
      <c r="H35" s="538"/>
      <c r="I35" s="537"/>
      <c r="J35" s="458"/>
      <c r="K35" s="460" t="s">
        <v>455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465</v>
      </c>
      <c r="F36" s="353"/>
      <c r="G36" s="350"/>
      <c r="H36" s="538"/>
      <c r="I36" s="537"/>
      <c r="J36" s="458"/>
      <c r="K36" s="460" t="s">
        <v>455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465</v>
      </c>
      <c r="F37" s="353"/>
      <c r="G37" s="337"/>
      <c r="H37" s="538"/>
      <c r="I37" s="273"/>
      <c r="J37" s="458"/>
      <c r="K37" s="460" t="s">
        <v>451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465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465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465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381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467</v>
      </c>
      <c r="F5" s="223" t="s">
        <v>468</v>
      </c>
      <c r="G5" s="223" t="s">
        <v>469</v>
      </c>
      <c r="H5" s="223" t="s">
        <v>470</v>
      </c>
      <c r="I5" s="223" t="s">
        <v>471</v>
      </c>
      <c r="J5" s="223" t="s">
        <v>472</v>
      </c>
      <c r="K5" s="223" t="s">
        <v>473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474</v>
      </c>
      <c r="F6" s="282" t="s">
        <v>475</v>
      </c>
      <c r="G6" s="282" t="s">
        <v>474</v>
      </c>
      <c r="H6" s="282" t="s">
        <v>476</v>
      </c>
      <c r="I6" s="282" t="s">
        <v>474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477</v>
      </c>
      <c r="F7" s="515" t="s">
        <v>434</v>
      </c>
      <c r="G7" s="515" t="s">
        <v>477</v>
      </c>
      <c r="H7" s="560"/>
      <c r="I7" s="452" t="s">
        <v>477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477</v>
      </c>
      <c r="F8" s="515" t="s">
        <v>434</v>
      </c>
      <c r="G8" s="515" t="s">
        <v>477</v>
      </c>
      <c r="H8" s="560"/>
      <c r="I8" s="452" t="s">
        <v>477</v>
      </c>
      <c r="J8" s="458" t="s">
        <v>423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478</v>
      </c>
      <c r="F9" s="515" t="s">
        <v>459</v>
      </c>
      <c r="G9" s="515" t="s">
        <v>477</v>
      </c>
      <c r="H9" s="308"/>
      <c r="I9" s="452" t="s">
        <v>477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452</v>
      </c>
      <c r="F10" s="515" t="s">
        <v>459</v>
      </c>
      <c r="G10" s="515" t="s">
        <v>477</v>
      </c>
      <c r="H10" s="308"/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452</v>
      </c>
      <c r="F11" s="452" t="s">
        <v>479</v>
      </c>
      <c r="G11" s="515" t="s">
        <v>477</v>
      </c>
      <c r="H11" s="308"/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452</v>
      </c>
      <c r="F12" s="515" t="s">
        <v>480</v>
      </c>
      <c r="G12" s="515" t="s">
        <v>477</v>
      </c>
      <c r="H12" s="308"/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341</v>
      </c>
      <c r="F13" s="515" t="s">
        <v>480</v>
      </c>
      <c r="G13" s="452" t="s">
        <v>454</v>
      </c>
      <c r="H13" s="308"/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341</v>
      </c>
      <c r="F14" s="515" t="s">
        <v>480</v>
      </c>
      <c r="G14" s="452" t="s">
        <v>480</v>
      </c>
      <c r="H14" s="308"/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341</v>
      </c>
      <c r="F15" s="515" t="s">
        <v>480</v>
      </c>
      <c r="G15" s="452" t="s">
        <v>480</v>
      </c>
      <c r="H15" s="308"/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481</v>
      </c>
      <c r="F16" s="515" t="s">
        <v>480</v>
      </c>
      <c r="G16" s="452" t="s">
        <v>480</v>
      </c>
      <c r="H16" s="308"/>
      <c r="I16" s="452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481</v>
      </c>
      <c r="F17" s="515" t="s">
        <v>482</v>
      </c>
      <c r="G17" s="452" t="s">
        <v>480</v>
      </c>
      <c r="H17" s="308"/>
      <c r="I17" s="452" t="s">
        <v>483</v>
      </c>
      <c r="J17" s="458" t="s">
        <v>423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481</v>
      </c>
      <c r="F18" s="515" t="s">
        <v>484</v>
      </c>
      <c r="G18" s="452" t="s">
        <v>480</v>
      </c>
      <c r="H18" s="308"/>
      <c r="I18" s="452" t="s">
        <v>483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481</v>
      </c>
      <c r="F19" s="515" t="s">
        <v>484</v>
      </c>
      <c r="G19" s="452" t="s">
        <v>485</v>
      </c>
      <c r="H19" s="308"/>
      <c r="I19" s="452" t="s">
        <v>480</v>
      </c>
      <c r="J19" s="458" t="s">
        <v>423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481</v>
      </c>
      <c r="F20" s="515" t="s">
        <v>482</v>
      </c>
      <c r="G20" s="452" t="s">
        <v>434</v>
      </c>
      <c r="H20" s="308" t="s">
        <v>68</v>
      </c>
      <c r="I20" s="452" t="s">
        <v>483</v>
      </c>
      <c r="J20" s="458" t="s">
        <v>423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481</v>
      </c>
      <c r="F21" s="515" t="s">
        <v>482</v>
      </c>
      <c r="G21" s="452" t="s">
        <v>461</v>
      </c>
      <c r="H21" s="308" t="s">
        <v>335</v>
      </c>
      <c r="I21" s="452" t="s">
        <v>459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323</v>
      </c>
      <c r="F22" s="452" t="s">
        <v>486</v>
      </c>
      <c r="G22" s="452" t="s">
        <v>461</v>
      </c>
      <c r="H22" s="308" t="s">
        <v>363</v>
      </c>
      <c r="I22" s="452" t="s">
        <v>459</v>
      </c>
      <c r="J22" s="458" t="s">
        <v>423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487</v>
      </c>
      <c r="F23" s="452" t="s">
        <v>486</v>
      </c>
      <c r="G23" s="452" t="s">
        <v>488</v>
      </c>
      <c r="H23" s="308" t="s">
        <v>363</v>
      </c>
      <c r="I23" s="452" t="s">
        <v>459</v>
      </c>
      <c r="J23" s="458" t="s">
        <v>423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463</v>
      </c>
      <c r="F24" s="452" t="s">
        <v>486</v>
      </c>
      <c r="G24" s="452" t="s">
        <v>488</v>
      </c>
      <c r="H24" s="308" t="s">
        <v>363</v>
      </c>
      <c r="I24" s="452" t="s">
        <v>459</v>
      </c>
      <c r="J24" s="458" t="s">
        <v>423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463</v>
      </c>
      <c r="F25" s="452" t="s">
        <v>482</v>
      </c>
      <c r="G25" s="452" t="s">
        <v>464</v>
      </c>
      <c r="H25" s="308" t="s">
        <v>363</v>
      </c>
      <c r="I25" s="306" t="s">
        <v>489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463</v>
      </c>
      <c r="F26" s="452" t="s">
        <v>439</v>
      </c>
      <c r="G26" s="452" t="s">
        <v>464</v>
      </c>
      <c r="H26" s="308" t="s">
        <v>363</v>
      </c>
      <c r="I26" s="306" t="s">
        <v>489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463</v>
      </c>
      <c r="F27" s="452" t="s">
        <v>439</v>
      </c>
      <c r="G27" s="452" t="s">
        <v>459</v>
      </c>
      <c r="H27" s="308" t="s">
        <v>363</v>
      </c>
      <c r="I27" s="306" t="s">
        <v>489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463</v>
      </c>
      <c r="F28" s="452" t="s">
        <v>434</v>
      </c>
      <c r="G28" s="452" t="s">
        <v>459</v>
      </c>
      <c r="H28" s="308" t="s">
        <v>363</v>
      </c>
      <c r="I28" s="306" t="s">
        <v>489</v>
      </c>
      <c r="J28" s="458" t="s">
        <v>423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308" t="s">
        <v>363</v>
      </c>
      <c r="I29" s="537" t="s">
        <v>464</v>
      </c>
      <c r="J29" s="458" t="s">
        <v>423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363</v>
      </c>
      <c r="I30" s="537" t="s">
        <v>464</v>
      </c>
      <c r="J30" s="458" t="s">
        <v>423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363</v>
      </c>
      <c r="I31" s="537"/>
      <c r="J31" s="458" t="s">
        <v>423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363</v>
      </c>
      <c r="I32" s="273"/>
      <c r="J32" s="458" t="s">
        <v>423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423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4" priority="5">
      <formula>AND(ISNUMBER(N6), N6&gt;=5, NOT(ISBLANK(O6)))</formula>
    </cfRule>
    <cfRule type="expression" dxfId="223" priority="6">
      <formula>AND(ISNUMBER(N6), N6&gt;=5)</formula>
    </cfRule>
    <cfRule type="expression" dxfId="222" priority="7">
      <formula>AND(ISNUMBER(N6), N6&lt;5, NOT(ISBLANK(O6)))</formula>
    </cfRule>
    <cfRule type="expression" dxfId="221" priority="8">
      <formula>AND(ISNUMBER(N6), N6&lt;5, ISBLANK(O6))</formula>
    </cfRule>
  </conditionalFormatting>
  <conditionalFormatting sqref="R6:R24">
    <cfRule type="expression" dxfId="220" priority="1">
      <formula>AND(ISNUMBER(R6), R6&gt;=5, NOT(ISBLANK(S6)))</formula>
    </cfRule>
    <cfRule type="expression" dxfId="219" priority="2">
      <formula>AND(ISNUMBER(R6), R6&gt;=5)</formula>
    </cfRule>
    <cfRule type="expression" dxfId="218" priority="3">
      <formula>AND(ISNUMBER(R6), R6&lt;5, NOT(ISBLANK(S6)))</formula>
    </cfRule>
    <cfRule type="expression" dxfId="217" priority="4">
      <formula>AND(ISNUMBER(R6), R6&lt;5, ISBLANK(S6))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466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490</v>
      </c>
      <c r="F5" s="223" t="s">
        <v>491</v>
      </c>
      <c r="G5" s="223" t="s">
        <v>492</v>
      </c>
      <c r="H5" s="223" t="s">
        <v>493</v>
      </c>
      <c r="I5" s="223" t="s">
        <v>494</v>
      </c>
      <c r="J5" s="223" t="s">
        <v>495</v>
      </c>
      <c r="K5" s="223" t="s">
        <v>496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497</v>
      </c>
      <c r="F6" s="282" t="s">
        <v>497</v>
      </c>
      <c r="G6" s="282" t="s">
        <v>497</v>
      </c>
      <c r="H6" s="282" t="s">
        <v>497</v>
      </c>
      <c r="I6" s="282" t="s">
        <v>497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289</v>
      </c>
      <c r="F7" s="515" t="s">
        <v>289</v>
      </c>
      <c r="G7" s="515" t="s">
        <v>289</v>
      </c>
      <c r="H7" s="515" t="s">
        <v>289</v>
      </c>
      <c r="I7" s="452" t="s">
        <v>289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289</v>
      </c>
      <c r="F8" s="515" t="s">
        <v>289</v>
      </c>
      <c r="G8" s="452" t="s">
        <v>289</v>
      </c>
      <c r="H8" s="515" t="s">
        <v>289</v>
      </c>
      <c r="I8" s="452" t="s">
        <v>289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283</v>
      </c>
      <c r="F9" s="515" t="s">
        <v>454</v>
      </c>
      <c r="G9" s="452" t="s">
        <v>439</v>
      </c>
      <c r="H9" s="452" t="s">
        <v>498</v>
      </c>
      <c r="I9" s="452" t="s">
        <v>499</v>
      </c>
      <c r="J9" s="460" t="s">
        <v>500</v>
      </c>
      <c r="K9" s="460" t="s">
        <v>500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283</v>
      </c>
      <c r="F10" s="515" t="s">
        <v>454</v>
      </c>
      <c r="G10" s="452" t="s">
        <v>439</v>
      </c>
      <c r="H10" s="452" t="s">
        <v>382</v>
      </c>
      <c r="I10" s="452" t="s">
        <v>439</v>
      </c>
      <c r="J10" s="460" t="s">
        <v>500</v>
      </c>
      <c r="K10" s="460" t="s">
        <v>500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454</v>
      </c>
      <c r="G11" s="452" t="s">
        <v>439</v>
      </c>
      <c r="H11" s="452" t="s">
        <v>382</v>
      </c>
      <c r="I11" s="452" t="s">
        <v>439</v>
      </c>
      <c r="J11" s="460" t="s">
        <v>500</v>
      </c>
      <c r="K11" s="460" t="s">
        <v>500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283</v>
      </c>
      <c r="F12" s="515" t="s">
        <v>454</v>
      </c>
      <c r="G12" s="452" t="s">
        <v>439</v>
      </c>
      <c r="H12" s="452" t="s">
        <v>283</v>
      </c>
      <c r="I12" s="452" t="s">
        <v>459</v>
      </c>
      <c r="J12" s="460" t="s">
        <v>500</v>
      </c>
      <c r="K12" s="460" t="s">
        <v>500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283</v>
      </c>
      <c r="F13" s="515" t="s">
        <v>454</v>
      </c>
      <c r="G13" s="452" t="s">
        <v>289</v>
      </c>
      <c r="H13" s="306" t="s">
        <v>501</v>
      </c>
      <c r="I13" s="452" t="s">
        <v>502</v>
      </c>
      <c r="J13" s="460" t="s">
        <v>500</v>
      </c>
      <c r="K13" s="460" t="s">
        <v>500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283</v>
      </c>
      <c r="F14" s="515" t="s">
        <v>454</v>
      </c>
      <c r="G14" s="452" t="s">
        <v>503</v>
      </c>
      <c r="H14" s="306" t="s">
        <v>501</v>
      </c>
      <c r="I14" s="452" t="s">
        <v>502</v>
      </c>
      <c r="J14" s="460" t="s">
        <v>500</v>
      </c>
      <c r="K14" s="460" t="s">
        <v>500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283</v>
      </c>
      <c r="F15" s="515" t="s">
        <v>454</v>
      </c>
      <c r="G15" s="452" t="s">
        <v>503</v>
      </c>
      <c r="H15" s="452" t="s">
        <v>504</v>
      </c>
      <c r="I15" s="452" t="s">
        <v>502</v>
      </c>
      <c r="J15" s="460" t="s">
        <v>500</v>
      </c>
      <c r="K15" s="460" t="s">
        <v>500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283</v>
      </c>
      <c r="F16" s="515" t="s">
        <v>454</v>
      </c>
      <c r="G16" s="452" t="s">
        <v>503</v>
      </c>
      <c r="H16" s="452" t="s">
        <v>504</v>
      </c>
      <c r="I16" s="452" t="s">
        <v>502</v>
      </c>
      <c r="J16" s="460" t="s">
        <v>500</v>
      </c>
      <c r="K16" s="460" t="s">
        <v>500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309</v>
      </c>
      <c r="G17" s="452" t="s">
        <v>503</v>
      </c>
      <c r="H17" s="452" t="s">
        <v>504</v>
      </c>
      <c r="I17" s="452" t="s">
        <v>505</v>
      </c>
      <c r="J17" s="460" t="s">
        <v>500</v>
      </c>
      <c r="K17" s="460" t="s">
        <v>500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283</v>
      </c>
      <c r="F18" s="452" t="s">
        <v>309</v>
      </c>
      <c r="G18" s="452" t="s">
        <v>503</v>
      </c>
      <c r="H18" s="452" t="s">
        <v>483</v>
      </c>
      <c r="I18" s="452" t="s">
        <v>505</v>
      </c>
      <c r="J18" s="460" t="s">
        <v>500</v>
      </c>
      <c r="K18" s="460" t="s">
        <v>506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283</v>
      </c>
      <c r="F19" s="452" t="s">
        <v>309</v>
      </c>
      <c r="G19" s="452" t="s">
        <v>459</v>
      </c>
      <c r="H19" s="452" t="s">
        <v>507</v>
      </c>
      <c r="I19" s="452" t="s">
        <v>505</v>
      </c>
      <c r="J19" s="460" t="s">
        <v>500</v>
      </c>
      <c r="K19" s="460" t="s">
        <v>506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283</v>
      </c>
      <c r="F20" s="452" t="s">
        <v>309</v>
      </c>
      <c r="G20" s="452" t="s">
        <v>459</v>
      </c>
      <c r="H20" s="452" t="s">
        <v>507</v>
      </c>
      <c r="I20" s="452" t="s">
        <v>505</v>
      </c>
      <c r="J20" s="460" t="s">
        <v>500</v>
      </c>
      <c r="K20" s="460" t="s">
        <v>506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283</v>
      </c>
      <c r="F21" s="452" t="s">
        <v>309</v>
      </c>
      <c r="G21" s="452" t="s">
        <v>459</v>
      </c>
      <c r="H21" s="452" t="s">
        <v>507</v>
      </c>
      <c r="I21" s="306" t="s">
        <v>481</v>
      </c>
      <c r="J21" s="460" t="s">
        <v>500</v>
      </c>
      <c r="K21" s="460" t="s">
        <v>506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283</v>
      </c>
      <c r="F22" s="452" t="s">
        <v>309</v>
      </c>
      <c r="G22" s="452" t="s">
        <v>459</v>
      </c>
      <c r="H22" s="452" t="s">
        <v>507</v>
      </c>
      <c r="I22" s="306" t="s">
        <v>480</v>
      </c>
      <c r="J22" s="460" t="s">
        <v>500</v>
      </c>
      <c r="K22" s="460" t="s">
        <v>506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283</v>
      </c>
      <c r="F23" s="452" t="s">
        <v>505</v>
      </c>
      <c r="G23" s="452" t="s">
        <v>460</v>
      </c>
      <c r="H23" s="452" t="s">
        <v>459</v>
      </c>
      <c r="I23" s="306" t="s">
        <v>483</v>
      </c>
      <c r="J23" s="460" t="s">
        <v>500</v>
      </c>
      <c r="K23" s="460" t="s">
        <v>506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454</v>
      </c>
      <c r="F24" s="452" t="s">
        <v>505</v>
      </c>
      <c r="G24" s="452" t="s">
        <v>460</v>
      </c>
      <c r="H24" s="452" t="s">
        <v>459</v>
      </c>
      <c r="I24" s="306" t="s">
        <v>483</v>
      </c>
      <c r="J24" s="460" t="s">
        <v>500</v>
      </c>
      <c r="K24" s="460" t="s">
        <v>500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454</v>
      </c>
      <c r="F25" s="452" t="s">
        <v>505</v>
      </c>
      <c r="G25" s="452" t="s">
        <v>460</v>
      </c>
      <c r="H25" s="452" t="s">
        <v>508</v>
      </c>
      <c r="I25" s="306" t="s">
        <v>483</v>
      </c>
      <c r="J25" s="460" t="s">
        <v>500</v>
      </c>
      <c r="K25" s="460" t="s">
        <v>500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454</v>
      </c>
      <c r="F26" s="452" t="s">
        <v>505</v>
      </c>
      <c r="G26" s="452" t="s">
        <v>460</v>
      </c>
      <c r="H26" s="452" t="s">
        <v>509</v>
      </c>
      <c r="I26" s="306" t="s">
        <v>483</v>
      </c>
      <c r="J26" s="460" t="s">
        <v>500</v>
      </c>
      <c r="K26" s="460" t="s">
        <v>500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454</v>
      </c>
      <c r="F27" s="452" t="s">
        <v>505</v>
      </c>
      <c r="G27" s="452" t="s">
        <v>510</v>
      </c>
      <c r="H27" s="213" t="s">
        <v>509</v>
      </c>
      <c r="I27" s="306" t="s">
        <v>483</v>
      </c>
      <c r="J27" s="460" t="s">
        <v>500</v>
      </c>
      <c r="K27" s="460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454</v>
      </c>
      <c r="F28" s="452" t="s">
        <v>505</v>
      </c>
      <c r="G28" s="452" t="s">
        <v>511</v>
      </c>
      <c r="H28" s="213" t="s">
        <v>509</v>
      </c>
      <c r="I28" s="306" t="s">
        <v>483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512</v>
      </c>
      <c r="H29" s="539" t="s">
        <v>509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512</v>
      </c>
      <c r="H30" s="559" t="s">
        <v>509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512</v>
      </c>
      <c r="H31" s="559" t="s">
        <v>509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512</v>
      </c>
      <c r="H32" s="559" t="s">
        <v>509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509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509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6" priority="1">
      <formula>AND(ISNUMBER(N6), N6&gt;=5, NOT(ISBLANK(O6)))</formula>
    </cfRule>
    <cfRule type="expression" dxfId="215" priority="2">
      <formula>AND(ISNUMBER(N6), N6&gt;=5)</formula>
    </cfRule>
    <cfRule type="expression" dxfId="214" priority="3">
      <formula>AND(ISNUMBER(N6), N6&lt;5, NOT(ISBLANK(O6)))</formula>
    </cfRule>
    <cfRule type="expression" dxfId="21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514</v>
      </c>
      <c r="H5" s="223" t="s">
        <v>515</v>
      </c>
      <c r="I5" s="223" t="s">
        <v>516</v>
      </c>
      <c r="J5" s="223" t="s">
        <v>517</v>
      </c>
      <c r="K5" s="223" t="s">
        <v>518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400</v>
      </c>
      <c r="F7" s="452" t="s">
        <v>400</v>
      </c>
      <c r="G7" s="452" t="s">
        <v>400</v>
      </c>
      <c r="H7" s="452" t="s">
        <v>400</v>
      </c>
      <c r="I7" s="452" t="s">
        <v>400</v>
      </c>
      <c r="J7" s="458" t="s">
        <v>423</v>
      </c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400</v>
      </c>
      <c r="F8" s="452" t="s">
        <v>400</v>
      </c>
      <c r="G8" s="452" t="s">
        <v>521</v>
      </c>
      <c r="H8" s="452" t="s">
        <v>400</v>
      </c>
      <c r="I8" s="452" t="s">
        <v>400</v>
      </c>
      <c r="J8" s="458" t="s">
        <v>423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503</v>
      </c>
      <c r="G9" s="452" t="s">
        <v>454</v>
      </c>
      <c r="H9" s="452" t="s">
        <v>53</v>
      </c>
      <c r="I9" s="452" t="s">
        <v>459</v>
      </c>
      <c r="J9" s="458" t="s">
        <v>423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454</v>
      </c>
      <c r="H10" s="452" t="s">
        <v>53</v>
      </c>
      <c r="I10" s="452" t="s">
        <v>459</v>
      </c>
      <c r="J10" s="458" t="s">
        <v>423</v>
      </c>
      <c r="K10" s="460"/>
      <c r="L10" s="61"/>
      <c r="M10" s="414" t="s">
        <v>58</v>
      </c>
      <c r="N10" s="552">
        <f>COUNTIF(E7:K39, "*Wei Yen*")/2</f>
        <v>3.5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393</v>
      </c>
      <c r="G11" s="452" t="s">
        <v>454</v>
      </c>
      <c r="H11" s="452" t="s">
        <v>503</v>
      </c>
      <c r="I11" s="452" t="s">
        <v>459</v>
      </c>
      <c r="J11" s="458" t="s">
        <v>423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480</v>
      </c>
      <c r="F12" s="452" t="s">
        <v>393</v>
      </c>
      <c r="G12" s="452" t="s">
        <v>454</v>
      </c>
      <c r="H12" s="452" t="s">
        <v>503</v>
      </c>
      <c r="I12" s="452" t="s">
        <v>459</v>
      </c>
      <c r="J12" s="458" t="s">
        <v>423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393</v>
      </c>
      <c r="G13" s="452" t="s">
        <v>454</v>
      </c>
      <c r="H13" s="306" t="s">
        <v>480</v>
      </c>
      <c r="I13" s="452" t="s">
        <v>459</v>
      </c>
      <c r="J13" s="458" t="s">
        <v>423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503</v>
      </c>
      <c r="F14" s="452" t="s">
        <v>393</v>
      </c>
      <c r="G14" s="452" t="s">
        <v>454</v>
      </c>
      <c r="H14" s="306" t="s">
        <v>480</v>
      </c>
      <c r="I14" s="452" t="s">
        <v>459</v>
      </c>
      <c r="J14" s="458" t="s">
        <v>423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503</v>
      </c>
      <c r="F15" s="452" t="s">
        <v>393</v>
      </c>
      <c r="G15" s="452" t="s">
        <v>454</v>
      </c>
      <c r="H15" s="452" t="s">
        <v>53</v>
      </c>
      <c r="I15" s="452" t="s">
        <v>459</v>
      </c>
      <c r="J15" s="458" t="s">
        <v>423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503</v>
      </c>
      <c r="F16" s="452" t="s">
        <v>393</v>
      </c>
      <c r="G16" s="452" t="s">
        <v>454</v>
      </c>
      <c r="H16" s="452" t="s">
        <v>481</v>
      </c>
      <c r="I16" s="306" t="s">
        <v>459</v>
      </c>
      <c r="J16" s="458" t="s">
        <v>423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503</v>
      </c>
      <c r="F17" s="452" t="s">
        <v>393</v>
      </c>
      <c r="G17" s="452" t="s">
        <v>454</v>
      </c>
      <c r="H17" s="452" t="s">
        <v>481</v>
      </c>
      <c r="I17" s="306" t="s">
        <v>522</v>
      </c>
      <c r="J17" s="458" t="s">
        <v>423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480</v>
      </c>
      <c r="F18" s="452" t="s">
        <v>393</v>
      </c>
      <c r="G18" s="452" t="s">
        <v>454</v>
      </c>
      <c r="H18" s="452" t="s">
        <v>359</v>
      </c>
      <c r="I18" s="306" t="s">
        <v>522</v>
      </c>
      <c r="J18" s="458" t="s">
        <v>423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480</v>
      </c>
      <c r="F19" s="452" t="s">
        <v>523</v>
      </c>
      <c r="G19" s="452" t="s">
        <v>454</v>
      </c>
      <c r="H19" s="452" t="s">
        <v>359</v>
      </c>
      <c r="I19" s="306" t="s">
        <v>522</v>
      </c>
      <c r="J19" s="458" t="s">
        <v>423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480</v>
      </c>
      <c r="F20" s="452" t="s">
        <v>523</v>
      </c>
      <c r="G20" s="452" t="s">
        <v>454</v>
      </c>
      <c r="H20" s="452" t="s">
        <v>359</v>
      </c>
      <c r="I20" s="306" t="s">
        <v>522</v>
      </c>
      <c r="J20" s="458" t="s">
        <v>423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523</v>
      </c>
      <c r="G21" s="452" t="s">
        <v>524</v>
      </c>
      <c r="H21" s="452" t="s">
        <v>359</v>
      </c>
      <c r="I21" s="452" t="s">
        <v>53</v>
      </c>
      <c r="J21" s="458" t="s">
        <v>423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525</v>
      </c>
      <c r="G22" s="452" t="s">
        <v>524</v>
      </c>
      <c r="H22" s="452" t="s">
        <v>359</v>
      </c>
      <c r="I22" s="452" t="s">
        <v>53</v>
      </c>
      <c r="J22" s="458" t="s">
        <v>423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289</v>
      </c>
      <c r="F23" s="452" t="s">
        <v>525</v>
      </c>
      <c r="G23" s="452" t="s">
        <v>524</v>
      </c>
      <c r="H23" s="452" t="s">
        <v>478</v>
      </c>
      <c r="I23" s="452" t="s">
        <v>53</v>
      </c>
      <c r="J23" s="458" t="s">
        <v>423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289</v>
      </c>
      <c r="F24" s="452" t="s">
        <v>525</v>
      </c>
      <c r="G24" s="452" t="s">
        <v>524</v>
      </c>
      <c r="H24" s="452" t="s">
        <v>459</v>
      </c>
      <c r="I24" s="452" t="s">
        <v>53</v>
      </c>
      <c r="J24" s="458" t="s">
        <v>423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289</v>
      </c>
      <c r="F25" s="452" t="s">
        <v>525</v>
      </c>
      <c r="G25" s="452" t="s">
        <v>53</v>
      </c>
      <c r="H25" s="452" t="s">
        <v>459</v>
      </c>
      <c r="I25" s="452" t="s">
        <v>526</v>
      </c>
      <c r="J25" s="458" t="s">
        <v>423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289</v>
      </c>
      <c r="F26" s="452" t="s">
        <v>525</v>
      </c>
      <c r="G26" s="452" t="s">
        <v>527</v>
      </c>
      <c r="H26" s="452" t="s">
        <v>459</v>
      </c>
      <c r="I26" s="452" t="s">
        <v>526</v>
      </c>
      <c r="J26" s="458" t="s">
        <v>423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289</v>
      </c>
      <c r="F27" s="452" t="s">
        <v>525</v>
      </c>
      <c r="G27" s="452" t="s">
        <v>527</v>
      </c>
      <c r="H27" s="452" t="s">
        <v>53</v>
      </c>
      <c r="I27" s="452" t="s">
        <v>526</v>
      </c>
      <c r="J27" s="458" t="s">
        <v>423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289</v>
      </c>
      <c r="F28" s="452" t="s">
        <v>525</v>
      </c>
      <c r="G28" s="452" t="s">
        <v>527</v>
      </c>
      <c r="H28" s="452" t="s">
        <v>53</v>
      </c>
      <c r="I28" s="306" t="s">
        <v>460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528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303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529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237" t="s">
        <v>531</v>
      </c>
      <c r="K6" s="237" t="s">
        <v>531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532</v>
      </c>
      <c r="F7" s="452" t="s">
        <v>523</v>
      </c>
      <c r="G7" s="452" t="s">
        <v>532</v>
      </c>
      <c r="H7" s="452" t="s">
        <v>532</v>
      </c>
      <c r="I7" s="452" t="s">
        <v>480</v>
      </c>
      <c r="J7" s="540" t="s">
        <v>533</v>
      </c>
      <c r="K7" s="540" t="s">
        <v>534</v>
      </c>
      <c r="L7" s="61"/>
      <c r="M7" s="414" t="s">
        <v>54</v>
      </c>
      <c r="N7" s="326">
        <f>COUNTIF(E7:K39, "*YZ*")/2</f>
        <v>3.5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532</v>
      </c>
      <c r="F8" s="452" t="s">
        <v>523</v>
      </c>
      <c r="G8" s="452" t="s">
        <v>532</v>
      </c>
      <c r="H8" s="452" t="s">
        <v>532</v>
      </c>
      <c r="I8" s="452" t="s">
        <v>480</v>
      </c>
      <c r="J8" s="540" t="s">
        <v>533</v>
      </c>
      <c r="K8" s="540" t="s">
        <v>534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480</v>
      </c>
      <c r="F9" s="452" t="s">
        <v>523</v>
      </c>
      <c r="G9" s="452" t="s">
        <v>68</v>
      </c>
      <c r="H9" s="452" t="s">
        <v>68</v>
      </c>
      <c r="I9" s="452" t="s">
        <v>480</v>
      </c>
      <c r="J9" s="540" t="s">
        <v>533</v>
      </c>
      <c r="K9" s="540" t="s">
        <v>534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454</v>
      </c>
      <c r="F10" s="452" t="s">
        <v>532</v>
      </c>
      <c r="G10" s="452" t="s">
        <v>68</v>
      </c>
      <c r="H10" s="452" t="s">
        <v>68</v>
      </c>
      <c r="I10" s="452" t="s">
        <v>480</v>
      </c>
      <c r="J10" s="540" t="s">
        <v>533</v>
      </c>
      <c r="K10" s="540" t="s">
        <v>534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454</v>
      </c>
      <c r="F11" s="452" t="s">
        <v>532</v>
      </c>
      <c r="G11" s="452" t="s">
        <v>68</v>
      </c>
      <c r="H11" s="452" t="s">
        <v>507</v>
      </c>
      <c r="I11" s="452" t="s">
        <v>480</v>
      </c>
      <c r="J11" s="540" t="s">
        <v>533</v>
      </c>
      <c r="K11" s="540" t="s">
        <v>534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454</v>
      </c>
      <c r="F12" s="452" t="s">
        <v>532</v>
      </c>
      <c r="G12" s="452" t="s">
        <v>68</v>
      </c>
      <c r="H12" s="452" t="s">
        <v>507</v>
      </c>
      <c r="I12" s="452" t="s">
        <v>480</v>
      </c>
      <c r="J12" s="540" t="s">
        <v>533</v>
      </c>
      <c r="K12" s="540" t="s">
        <v>534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535</v>
      </c>
      <c r="F13" s="452" t="s">
        <v>532</v>
      </c>
      <c r="G13" s="515" t="s">
        <v>454</v>
      </c>
      <c r="H13" s="306" t="s">
        <v>536</v>
      </c>
      <c r="I13" s="515" t="s">
        <v>454</v>
      </c>
      <c r="J13" s="540" t="s">
        <v>533</v>
      </c>
      <c r="K13" s="540" t="s">
        <v>534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482</v>
      </c>
      <c r="F14" s="452" t="s">
        <v>532</v>
      </c>
      <c r="G14" s="515" t="s">
        <v>454</v>
      </c>
      <c r="H14" s="306" t="s">
        <v>536</v>
      </c>
      <c r="I14" s="515" t="s">
        <v>454</v>
      </c>
      <c r="J14" s="540" t="s">
        <v>533</v>
      </c>
      <c r="K14" s="540" t="s">
        <v>534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482</v>
      </c>
      <c r="F15" s="452" t="s">
        <v>532</v>
      </c>
      <c r="G15" s="515" t="s">
        <v>454</v>
      </c>
      <c r="H15" s="452" t="s">
        <v>54</v>
      </c>
      <c r="I15" s="515" t="s">
        <v>454</v>
      </c>
      <c r="J15" s="540" t="s">
        <v>533</v>
      </c>
      <c r="K15" s="540" t="s">
        <v>534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537</v>
      </c>
      <c r="F16" s="452" t="s">
        <v>532</v>
      </c>
      <c r="G16" s="452" t="s">
        <v>68</v>
      </c>
      <c r="H16" s="452" t="s">
        <v>507</v>
      </c>
      <c r="I16" s="306" t="s">
        <v>340</v>
      </c>
      <c r="J16" s="540" t="s">
        <v>533</v>
      </c>
      <c r="K16" s="540" t="s">
        <v>534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537</v>
      </c>
      <c r="F17" s="452" t="s">
        <v>538</v>
      </c>
      <c r="G17" s="452" t="s">
        <v>68</v>
      </c>
      <c r="H17" s="452" t="s">
        <v>507</v>
      </c>
      <c r="I17" s="306" t="s">
        <v>340</v>
      </c>
      <c r="J17" s="540" t="s">
        <v>533</v>
      </c>
      <c r="K17" s="540" t="s">
        <v>534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537</v>
      </c>
      <c r="F18" s="452" t="s">
        <v>539</v>
      </c>
      <c r="G18" s="452" t="s">
        <v>68</v>
      </c>
      <c r="H18" s="452" t="s">
        <v>335</v>
      </c>
      <c r="I18" s="306" t="s">
        <v>540</v>
      </c>
      <c r="J18" s="540" t="s">
        <v>541</v>
      </c>
      <c r="K18" s="540" t="s">
        <v>534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537</v>
      </c>
      <c r="F19" s="452" t="s">
        <v>542</v>
      </c>
      <c r="G19" s="452" t="s">
        <v>53</v>
      </c>
      <c r="H19" s="452" t="s">
        <v>543</v>
      </c>
      <c r="I19" s="306" t="s">
        <v>523</v>
      </c>
      <c r="J19" s="540" t="s">
        <v>544</v>
      </c>
      <c r="K19" s="540" t="s">
        <v>545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537</v>
      </c>
      <c r="F20" s="452" t="s">
        <v>542</v>
      </c>
      <c r="G20" s="452" t="s">
        <v>53</v>
      </c>
      <c r="H20" s="452" t="s">
        <v>543</v>
      </c>
      <c r="I20" s="306" t="s">
        <v>540</v>
      </c>
      <c r="J20" s="540" t="s">
        <v>544</v>
      </c>
      <c r="K20" s="540" t="s">
        <v>534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537</v>
      </c>
      <c r="F21" s="452" t="s">
        <v>537</v>
      </c>
      <c r="G21" s="452" t="s">
        <v>68</v>
      </c>
      <c r="H21" s="452" t="s">
        <v>543</v>
      </c>
      <c r="I21" s="306" t="s">
        <v>546</v>
      </c>
      <c r="J21" s="540" t="s">
        <v>544</v>
      </c>
      <c r="K21" s="540" t="s">
        <v>534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537</v>
      </c>
      <c r="F22" s="452" t="s">
        <v>537</v>
      </c>
      <c r="G22" s="452" t="s">
        <v>547</v>
      </c>
      <c r="H22" s="452" t="s">
        <v>543</v>
      </c>
      <c r="I22" s="306" t="s">
        <v>546</v>
      </c>
      <c r="J22" s="540" t="s">
        <v>544</v>
      </c>
      <c r="K22" s="540" t="s">
        <v>534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498</v>
      </c>
      <c r="F23" s="452" t="s">
        <v>537</v>
      </c>
      <c r="G23" s="452" t="s">
        <v>547</v>
      </c>
      <c r="H23" s="452" t="s">
        <v>543</v>
      </c>
      <c r="I23" s="306" t="s">
        <v>546</v>
      </c>
      <c r="J23" s="540" t="s">
        <v>544</v>
      </c>
      <c r="K23" s="540" t="s">
        <v>534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498</v>
      </c>
      <c r="F24" s="452" t="s">
        <v>537</v>
      </c>
      <c r="G24" s="452" t="s">
        <v>547</v>
      </c>
      <c r="H24" s="452" t="s">
        <v>543</v>
      </c>
      <c r="I24" s="306" t="s">
        <v>548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537</v>
      </c>
      <c r="F25" s="452" t="s">
        <v>537</v>
      </c>
      <c r="G25" s="452" t="s">
        <v>67</v>
      </c>
      <c r="H25" s="452" t="s">
        <v>549</v>
      </c>
      <c r="I25" s="306" t="s">
        <v>548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537</v>
      </c>
      <c r="F26" s="452" t="s">
        <v>550</v>
      </c>
      <c r="G26" s="452" t="s">
        <v>67</v>
      </c>
      <c r="H26" s="452" t="s">
        <v>549</v>
      </c>
      <c r="I26" s="515" t="s">
        <v>454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537</v>
      </c>
      <c r="F27" s="452" t="s">
        <v>550</v>
      </c>
      <c r="G27" s="452" t="s">
        <v>67</v>
      </c>
      <c r="H27" s="452" t="s">
        <v>549</v>
      </c>
      <c r="I27" s="515" t="s">
        <v>454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537</v>
      </c>
      <c r="F28" s="452" t="s">
        <v>550</v>
      </c>
      <c r="G28" s="452" t="s">
        <v>67</v>
      </c>
      <c r="H28" s="452" t="s">
        <v>549</v>
      </c>
      <c r="I28" s="515" t="s">
        <v>454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551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551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551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551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551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551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551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551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551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303</v>
      </c>
      <c r="M50" s="61"/>
    </row>
    <row r="51" spans="2:13" x14ac:dyDescent="0.2">
      <c r="B51" s="387" t="s">
        <v>136</v>
      </c>
      <c r="D51" t="s">
        <v>552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558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559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559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559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560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561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561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562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562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563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563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564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565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565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498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503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503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566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566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567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567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568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568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568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568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568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568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568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568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568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303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553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554</v>
      </c>
      <c r="F5" s="223" t="s">
        <v>555</v>
      </c>
      <c r="G5" s="223" t="s">
        <v>556</v>
      </c>
      <c r="H5" s="223" t="s">
        <v>557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569</v>
      </c>
      <c r="F6" s="282" t="s">
        <v>569</v>
      </c>
      <c r="G6" s="282" t="s">
        <v>569</v>
      </c>
      <c r="H6" s="282" t="s">
        <v>569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527</v>
      </c>
      <c r="F7" s="452" t="s">
        <v>559</v>
      </c>
      <c r="G7" s="452" t="s">
        <v>570</v>
      </c>
      <c r="H7" s="452" t="s">
        <v>571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572</v>
      </c>
      <c r="F8" s="452" t="s">
        <v>573</v>
      </c>
      <c r="G8" s="452" t="s">
        <v>574</v>
      </c>
      <c r="H8" s="452" t="s">
        <v>571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527</v>
      </c>
      <c r="F9" s="452" t="s">
        <v>573</v>
      </c>
      <c r="G9" s="452" t="s">
        <v>570</v>
      </c>
      <c r="H9" s="452" t="s">
        <v>498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575</v>
      </c>
      <c r="F10" s="452" t="s">
        <v>573</v>
      </c>
      <c r="G10" s="452" t="s">
        <v>576</v>
      </c>
      <c r="H10" s="452" t="s">
        <v>498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577</v>
      </c>
      <c r="F11" s="452" t="s">
        <v>573</v>
      </c>
      <c r="G11" s="452" t="s">
        <v>578</v>
      </c>
      <c r="H11" s="452" t="s">
        <v>498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575</v>
      </c>
      <c r="F12" s="452" t="s">
        <v>579</v>
      </c>
      <c r="G12" s="452" t="s">
        <v>578</v>
      </c>
      <c r="H12" s="306" t="s">
        <v>540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575</v>
      </c>
      <c r="F13" s="452" t="s">
        <v>559</v>
      </c>
      <c r="G13" s="452" t="s">
        <v>578</v>
      </c>
      <c r="H13" s="306" t="s">
        <v>540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575</v>
      </c>
      <c r="F14" s="452" t="s">
        <v>559</v>
      </c>
      <c r="G14" s="452" t="s">
        <v>578</v>
      </c>
      <c r="H14" s="452" t="s">
        <v>498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575</v>
      </c>
      <c r="F15" s="452" t="s">
        <v>580</v>
      </c>
      <c r="G15" s="452" t="s">
        <v>581</v>
      </c>
      <c r="H15" s="452" t="s">
        <v>582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575</v>
      </c>
      <c r="F16" s="452" t="s">
        <v>583</v>
      </c>
      <c r="G16" s="452" t="s">
        <v>584</v>
      </c>
      <c r="H16" s="452" t="s">
        <v>585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577</v>
      </c>
      <c r="F17" s="452" t="s">
        <v>586</v>
      </c>
      <c r="G17" s="452" t="s">
        <v>584</v>
      </c>
      <c r="H17" s="452" t="s">
        <v>587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577</v>
      </c>
      <c r="F18" s="452" t="s">
        <v>586</v>
      </c>
      <c r="G18" s="452" t="s">
        <v>588</v>
      </c>
      <c r="H18" s="452" t="s">
        <v>587</v>
      </c>
      <c r="I18" s="306"/>
      <c r="J18" s="458"/>
      <c r="K18" s="458"/>
      <c r="L18" s="61"/>
      <c r="M18" s="414" t="s">
        <v>542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589</v>
      </c>
      <c r="F19" s="452" t="s">
        <v>586</v>
      </c>
      <c r="G19" s="452" t="s">
        <v>588</v>
      </c>
      <c r="H19" s="452" t="s">
        <v>590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589</v>
      </c>
      <c r="F20" s="452" t="s">
        <v>586</v>
      </c>
      <c r="G20" s="452" t="s">
        <v>588</v>
      </c>
      <c r="H20" s="452" t="s">
        <v>590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589</v>
      </c>
      <c r="F21" s="452" t="s">
        <v>586</v>
      </c>
      <c r="G21" s="452" t="s">
        <v>588</v>
      </c>
      <c r="H21" s="452" t="s">
        <v>591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592</v>
      </c>
      <c r="F22" s="452" t="s">
        <v>593</v>
      </c>
      <c r="G22" s="452" t="s">
        <v>594</v>
      </c>
      <c r="H22" s="452" t="s">
        <v>595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592</v>
      </c>
      <c r="F23" s="452" t="s">
        <v>593</v>
      </c>
      <c r="G23" s="452" t="s">
        <v>594</v>
      </c>
      <c r="H23" s="452" t="s">
        <v>595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592</v>
      </c>
      <c r="F24" s="452" t="s">
        <v>593</v>
      </c>
      <c r="G24" s="452" t="s">
        <v>594</v>
      </c>
      <c r="H24" s="452" t="s">
        <v>595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592</v>
      </c>
      <c r="F25" s="452" t="s">
        <v>596</v>
      </c>
      <c r="G25" s="452" t="s">
        <v>594</v>
      </c>
      <c r="H25" s="452" t="s">
        <v>595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592</v>
      </c>
      <c r="F26" s="452" t="s">
        <v>596</v>
      </c>
      <c r="G26" s="452" t="s">
        <v>594</v>
      </c>
      <c r="H26" s="452" t="s">
        <v>595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592</v>
      </c>
      <c r="F27" s="452" t="s">
        <v>597</v>
      </c>
      <c r="G27" s="452" t="s">
        <v>570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592</v>
      </c>
      <c r="F28" s="538" t="s">
        <v>57</v>
      </c>
      <c r="G28" s="353" t="s">
        <v>570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592</v>
      </c>
      <c r="F29" s="353"/>
      <c r="G29" s="353" t="s">
        <v>570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575</v>
      </c>
      <c r="F30" s="353"/>
      <c r="G30" s="353" t="s">
        <v>570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575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575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575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598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599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600</v>
      </c>
      <c r="F5" s="223" t="s">
        <v>601</v>
      </c>
      <c r="G5" s="223" t="s">
        <v>602</v>
      </c>
      <c r="H5" s="223" t="s">
        <v>603</v>
      </c>
      <c r="I5" s="223" t="s">
        <v>604</v>
      </c>
      <c r="J5" s="223" t="s">
        <v>605</v>
      </c>
      <c r="K5" s="223" t="s">
        <v>606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607</v>
      </c>
      <c r="F6" s="282" t="s">
        <v>607</v>
      </c>
      <c r="G6" s="282" t="s">
        <v>607</v>
      </c>
      <c r="H6" s="282" t="s">
        <v>607</v>
      </c>
      <c r="I6" s="282" t="s">
        <v>607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482</v>
      </c>
      <c r="F7" s="452" t="s">
        <v>482</v>
      </c>
      <c r="G7" s="452" t="s">
        <v>482</v>
      </c>
      <c r="H7" s="306" t="s">
        <v>523</v>
      </c>
      <c r="I7" s="306" t="s">
        <v>482</v>
      </c>
      <c r="J7" s="458" t="s">
        <v>608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482</v>
      </c>
      <c r="F8" s="452" t="s">
        <v>482</v>
      </c>
      <c r="G8" s="452" t="s">
        <v>609</v>
      </c>
      <c r="H8" s="306" t="s">
        <v>523</v>
      </c>
      <c r="I8" s="306" t="s">
        <v>482</v>
      </c>
      <c r="J8" s="458" t="s">
        <v>610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542</v>
      </c>
      <c r="F9" s="452" t="s">
        <v>482</v>
      </c>
      <c r="G9" s="452" t="s">
        <v>611</v>
      </c>
      <c r="H9" s="306" t="s">
        <v>611</v>
      </c>
      <c r="I9" s="306" t="s">
        <v>482</v>
      </c>
      <c r="J9" s="458" t="s">
        <v>610</v>
      </c>
      <c r="K9" s="460"/>
      <c r="L9" s="61"/>
      <c r="M9" s="414" t="s">
        <v>57</v>
      </c>
      <c r="N9" s="326">
        <f>COUNTIF(E7:K39, "*Rafi*")/2</f>
        <v>33</v>
      </c>
      <c r="O9" s="419" t="s">
        <v>612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609</v>
      </c>
      <c r="F10" s="452" t="s">
        <v>613</v>
      </c>
      <c r="G10" s="452" t="s">
        <v>614</v>
      </c>
      <c r="H10" s="306" t="s">
        <v>615</v>
      </c>
      <c r="I10" s="306" t="s">
        <v>613</v>
      </c>
      <c r="J10" s="458" t="s">
        <v>610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612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609</v>
      </c>
      <c r="F11" s="452" t="s">
        <v>613</v>
      </c>
      <c r="G11" s="452" t="s">
        <v>614</v>
      </c>
      <c r="H11" s="306" t="s">
        <v>615</v>
      </c>
      <c r="I11" s="306" t="s">
        <v>613</v>
      </c>
      <c r="J11" s="458" t="s">
        <v>616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609</v>
      </c>
      <c r="F12" s="452" t="s">
        <v>613</v>
      </c>
      <c r="G12" s="452" t="s">
        <v>614</v>
      </c>
      <c r="H12" s="306" t="s">
        <v>615</v>
      </c>
      <c r="I12" s="306" t="s">
        <v>613</v>
      </c>
      <c r="J12" s="458" t="s">
        <v>616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617</v>
      </c>
      <c r="F13" s="452" t="s">
        <v>613</v>
      </c>
      <c r="G13" s="452" t="s">
        <v>614</v>
      </c>
      <c r="H13" s="306" t="s">
        <v>615</v>
      </c>
      <c r="I13" s="306" t="s">
        <v>613</v>
      </c>
      <c r="J13" s="458" t="s">
        <v>616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617</v>
      </c>
      <c r="F14" s="452" t="s">
        <v>613</v>
      </c>
      <c r="G14" s="452" t="s">
        <v>614</v>
      </c>
      <c r="H14" s="306" t="s">
        <v>615</v>
      </c>
      <c r="I14" s="306" t="s">
        <v>613</v>
      </c>
      <c r="J14" s="458" t="s">
        <v>616</v>
      </c>
      <c r="K14" s="460" t="s">
        <v>618</v>
      </c>
      <c r="L14" s="61"/>
      <c r="M14" s="414" t="s">
        <v>62</v>
      </c>
      <c r="N14" s="326">
        <f>COUNTIF(E7:K39, "*Vijay*")/2</f>
        <v>36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617</v>
      </c>
      <c r="F15" s="452" t="s">
        <v>613</v>
      </c>
      <c r="G15" s="452" t="s">
        <v>614</v>
      </c>
      <c r="H15" s="306" t="s">
        <v>615</v>
      </c>
      <c r="I15" s="306" t="s">
        <v>613</v>
      </c>
      <c r="J15" s="458" t="s">
        <v>616</v>
      </c>
      <c r="K15" s="460" t="s">
        <v>618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617</v>
      </c>
      <c r="F16" s="452" t="s">
        <v>613</v>
      </c>
      <c r="G16" s="452" t="s">
        <v>619</v>
      </c>
      <c r="H16" s="306" t="s">
        <v>615</v>
      </c>
      <c r="I16" s="306" t="s">
        <v>613</v>
      </c>
      <c r="J16" s="458" t="s">
        <v>616</v>
      </c>
      <c r="K16" s="460" t="s">
        <v>620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613</v>
      </c>
      <c r="F17" s="452" t="s">
        <v>613</v>
      </c>
      <c r="G17" s="452" t="s">
        <v>619</v>
      </c>
      <c r="H17" s="306" t="s">
        <v>540</v>
      </c>
      <c r="I17" s="306" t="s">
        <v>613</v>
      </c>
      <c r="J17" s="458" t="s">
        <v>616</v>
      </c>
      <c r="K17" s="460" t="s">
        <v>621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617</v>
      </c>
      <c r="F18" s="452" t="s">
        <v>613</v>
      </c>
      <c r="G18" s="452" t="s">
        <v>622</v>
      </c>
      <c r="H18" s="452" t="s">
        <v>623</v>
      </c>
      <c r="I18" s="306" t="s">
        <v>613</v>
      </c>
      <c r="J18" s="458" t="s">
        <v>616</v>
      </c>
      <c r="K18" s="460" t="s">
        <v>621</v>
      </c>
      <c r="L18" s="61"/>
      <c r="M18" s="414" t="s">
        <v>542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617</v>
      </c>
      <c r="F19" s="452" t="s">
        <v>340</v>
      </c>
      <c r="G19" s="452" t="s">
        <v>624</v>
      </c>
      <c r="H19" s="452" t="s">
        <v>625</v>
      </c>
      <c r="I19" s="306" t="s">
        <v>626</v>
      </c>
      <c r="J19" s="458" t="s">
        <v>616</v>
      </c>
      <c r="K19" s="460" t="s">
        <v>621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617</v>
      </c>
      <c r="F20" s="452" t="s">
        <v>617</v>
      </c>
      <c r="G20" s="452" t="s">
        <v>627</v>
      </c>
      <c r="H20" s="452" t="s">
        <v>628</v>
      </c>
      <c r="I20" s="306" t="s">
        <v>629</v>
      </c>
      <c r="J20" s="458" t="s">
        <v>616</v>
      </c>
      <c r="K20" s="460" t="s">
        <v>621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617</v>
      </c>
      <c r="F21" s="452" t="s">
        <v>617</v>
      </c>
      <c r="G21" s="452" t="s">
        <v>627</v>
      </c>
      <c r="H21" s="452" t="s">
        <v>628</v>
      </c>
      <c r="I21" s="306" t="s">
        <v>630</v>
      </c>
      <c r="J21" s="458" t="s">
        <v>616</v>
      </c>
      <c r="K21" s="460" t="s">
        <v>621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617</v>
      </c>
      <c r="F22" s="452" t="s">
        <v>617</v>
      </c>
      <c r="G22" s="452" t="s">
        <v>631</v>
      </c>
      <c r="H22" s="452" t="s">
        <v>632</v>
      </c>
      <c r="I22" s="306" t="s">
        <v>633</v>
      </c>
      <c r="J22" s="458" t="s">
        <v>616</v>
      </c>
      <c r="K22" s="460" t="s">
        <v>634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617</v>
      </c>
      <c r="F23" s="452" t="s">
        <v>617</v>
      </c>
      <c r="G23" s="452" t="s">
        <v>631</v>
      </c>
      <c r="H23" s="452" t="s">
        <v>632</v>
      </c>
      <c r="I23" s="306" t="s">
        <v>635</v>
      </c>
      <c r="J23" s="458" t="s">
        <v>616</v>
      </c>
      <c r="K23" s="460" t="s">
        <v>634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617</v>
      </c>
      <c r="F24" s="452" t="s">
        <v>617</v>
      </c>
      <c r="G24" s="452" t="s">
        <v>636</v>
      </c>
      <c r="H24" s="452" t="s">
        <v>632</v>
      </c>
      <c r="I24" s="306" t="s">
        <v>635</v>
      </c>
      <c r="J24" s="458" t="s">
        <v>616</v>
      </c>
      <c r="K24" s="460" t="s">
        <v>634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637</v>
      </c>
      <c r="F25" s="452" t="s">
        <v>617</v>
      </c>
      <c r="G25" s="452" t="s">
        <v>636</v>
      </c>
      <c r="H25" s="452" t="s">
        <v>632</v>
      </c>
      <c r="I25" s="306" t="s">
        <v>635</v>
      </c>
      <c r="J25" s="458" t="s">
        <v>616</v>
      </c>
      <c r="K25" s="460" t="s">
        <v>634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637</v>
      </c>
      <c r="F26" s="452" t="s">
        <v>617</v>
      </c>
      <c r="G26" s="452" t="s">
        <v>638</v>
      </c>
      <c r="H26" s="452" t="s">
        <v>639</v>
      </c>
      <c r="I26" s="306" t="s">
        <v>635</v>
      </c>
      <c r="J26" s="458" t="s">
        <v>640</v>
      </c>
      <c r="K26" s="460" t="s">
        <v>641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637</v>
      </c>
      <c r="F27" s="452" t="s">
        <v>617</v>
      </c>
      <c r="G27" s="452" t="s">
        <v>638</v>
      </c>
      <c r="H27" s="452" t="s">
        <v>642</v>
      </c>
      <c r="I27" s="306" t="s">
        <v>635</v>
      </c>
      <c r="J27" s="458" t="s">
        <v>640</v>
      </c>
      <c r="K27" s="460" t="s">
        <v>641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637</v>
      </c>
      <c r="F28" s="452" t="s">
        <v>617</v>
      </c>
      <c r="G28" s="452" t="s">
        <v>643</v>
      </c>
      <c r="H28" s="452" t="s">
        <v>644</v>
      </c>
      <c r="I28" s="306" t="s">
        <v>645</v>
      </c>
      <c r="J28" s="458" t="s">
        <v>640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646</v>
      </c>
      <c r="G29" s="438" t="s">
        <v>647</v>
      </c>
      <c r="H29" s="438" t="s">
        <v>648</v>
      </c>
      <c r="I29" s="439" t="s">
        <v>649</v>
      </c>
      <c r="J29" s="458" t="s">
        <v>640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650</v>
      </c>
      <c r="G30" s="438" t="s">
        <v>647</v>
      </c>
      <c r="H30" s="438" t="s">
        <v>648</v>
      </c>
      <c r="I30" s="439" t="s">
        <v>651</v>
      </c>
      <c r="J30" s="458" t="s">
        <v>640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650</v>
      </c>
      <c r="G31" s="438" t="s">
        <v>647</v>
      </c>
      <c r="H31" s="438" t="s">
        <v>652</v>
      </c>
      <c r="I31" s="439" t="s">
        <v>651</v>
      </c>
      <c r="J31" s="458" t="s">
        <v>640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653</v>
      </c>
      <c r="G32" s="438" t="s">
        <v>647</v>
      </c>
      <c r="H32" s="438" t="s">
        <v>654</v>
      </c>
      <c r="I32" s="439" t="s">
        <v>651</v>
      </c>
      <c r="J32" s="458" t="s">
        <v>640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653</v>
      </c>
      <c r="G33" s="438" t="s">
        <v>647</v>
      </c>
      <c r="H33" s="438" t="s">
        <v>654</v>
      </c>
      <c r="I33" s="439" t="s">
        <v>651</v>
      </c>
      <c r="J33" s="458" t="s">
        <v>640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650</v>
      </c>
      <c r="G34" s="438" t="s">
        <v>655</v>
      </c>
      <c r="H34" s="438" t="s">
        <v>656</v>
      </c>
      <c r="I34" s="439" t="s">
        <v>651</v>
      </c>
      <c r="J34" s="458" t="s">
        <v>640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650</v>
      </c>
      <c r="G35" s="438" t="s">
        <v>655</v>
      </c>
      <c r="H35" s="438" t="s">
        <v>656</v>
      </c>
      <c r="I35" s="439" t="s">
        <v>651</v>
      </c>
      <c r="J35" s="458" t="s">
        <v>640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650</v>
      </c>
      <c r="G36" s="438" t="s">
        <v>655</v>
      </c>
      <c r="H36" s="438" t="s">
        <v>656</v>
      </c>
      <c r="I36" s="439" t="s">
        <v>651</v>
      </c>
      <c r="J36" s="458" t="s">
        <v>640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650</v>
      </c>
      <c r="G37" s="438" t="s">
        <v>657</v>
      </c>
      <c r="H37" s="438" t="s">
        <v>656</v>
      </c>
      <c r="I37" s="439" t="s">
        <v>651</v>
      </c>
      <c r="J37" s="458" t="s">
        <v>640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650</v>
      </c>
      <c r="G38" s="438" t="s">
        <v>657</v>
      </c>
      <c r="H38" s="438" t="s">
        <v>656</v>
      </c>
      <c r="I38" s="439" t="s">
        <v>651</v>
      </c>
      <c r="J38" s="458" t="s">
        <v>616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650</v>
      </c>
      <c r="G39" s="350" t="s">
        <v>60</v>
      </c>
      <c r="H39" s="276" t="s">
        <v>60</v>
      </c>
      <c r="I39" s="439" t="s">
        <v>649</v>
      </c>
      <c r="J39" s="458" t="s">
        <v>616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598</v>
      </c>
      <c r="M50" s="61"/>
      <c r="N50" s="62"/>
    </row>
    <row r="51" spans="2:14" x14ac:dyDescent="0.2">
      <c r="B51" s="387" t="s">
        <v>136</v>
      </c>
      <c r="D51" t="s">
        <v>552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659</v>
      </c>
      <c r="F5" s="223" t="s">
        <v>660</v>
      </c>
      <c r="G5" s="223" t="s">
        <v>661</v>
      </c>
      <c r="H5" s="223" t="s">
        <v>662</v>
      </c>
      <c r="I5" s="223" t="s">
        <v>663</v>
      </c>
      <c r="J5" s="223" t="s">
        <v>664</v>
      </c>
      <c r="K5" s="223" t="s">
        <v>665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666</v>
      </c>
      <c r="I7" s="306" t="s">
        <v>667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668</v>
      </c>
      <c r="H8" s="306" t="s">
        <v>669</v>
      </c>
      <c r="I8" s="306" t="s">
        <v>668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668</v>
      </c>
      <c r="H9" s="306" t="s">
        <v>669</v>
      </c>
      <c r="I9" s="306" t="s">
        <v>668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668</v>
      </c>
      <c r="H10" s="306" t="s">
        <v>669</v>
      </c>
      <c r="I10" s="306" t="s">
        <v>670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668</v>
      </c>
      <c r="H11" s="306" t="s">
        <v>669</v>
      </c>
      <c r="I11" s="306" t="s">
        <v>670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668</v>
      </c>
      <c r="H12" s="306" t="s">
        <v>669</v>
      </c>
      <c r="I12" s="306" t="s">
        <v>670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668</v>
      </c>
      <c r="H13" s="306" t="s">
        <v>669</v>
      </c>
      <c r="I13" s="306" t="s">
        <v>670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668</v>
      </c>
      <c r="H14" s="306" t="s">
        <v>669</v>
      </c>
      <c r="I14" s="306" t="s">
        <v>671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668</v>
      </c>
      <c r="H15" s="306" t="s">
        <v>669</v>
      </c>
      <c r="I15" s="306" t="s">
        <v>671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672</v>
      </c>
      <c r="I16" s="306" t="s">
        <v>673</v>
      </c>
      <c r="J16" s="458" t="s">
        <v>61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675</v>
      </c>
      <c r="H17" s="306" t="s">
        <v>676</v>
      </c>
      <c r="I17" s="452" t="s">
        <v>677</v>
      </c>
      <c r="J17" s="458" t="s">
        <v>61</v>
      </c>
      <c r="K17" s="459" t="s">
        <v>674</v>
      </c>
      <c r="L17" s="61"/>
      <c r="M17" s="414" t="s">
        <v>65</v>
      </c>
      <c r="N17" s="326">
        <f>COUNTIF(E7:K39, "*Michael*")/2</f>
        <v>15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675</v>
      </c>
      <c r="H18" s="306" t="s">
        <v>679</v>
      </c>
      <c r="I18" s="452" t="s">
        <v>677</v>
      </c>
      <c r="J18" s="458" t="s">
        <v>61</v>
      </c>
      <c r="K18" s="459" t="s">
        <v>674</v>
      </c>
      <c r="L18" s="61"/>
      <c r="M18" s="414" t="s">
        <v>542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675</v>
      </c>
      <c r="H19" s="306" t="s">
        <v>679</v>
      </c>
      <c r="I19" s="452" t="s">
        <v>677</v>
      </c>
      <c r="J19" s="458" t="s">
        <v>61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680</v>
      </c>
      <c r="H20" s="306" t="s">
        <v>681</v>
      </c>
      <c r="I20" s="452" t="s">
        <v>682</v>
      </c>
      <c r="J20" s="458" t="s">
        <v>61</v>
      </c>
      <c r="K20" s="459" t="s">
        <v>674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683</v>
      </c>
      <c r="H21" s="306" t="s">
        <v>679</v>
      </c>
      <c r="I21" s="452" t="s">
        <v>677</v>
      </c>
      <c r="J21" s="458" t="s">
        <v>61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680</v>
      </c>
      <c r="H22" s="306" t="s">
        <v>679</v>
      </c>
      <c r="I22" s="452" t="s">
        <v>677</v>
      </c>
      <c r="J22" s="458" t="s">
        <v>61</v>
      </c>
      <c r="K22" s="459" t="s">
        <v>674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684</v>
      </c>
      <c r="H23" s="306" t="s">
        <v>679</v>
      </c>
      <c r="I23" s="452" t="s">
        <v>677</v>
      </c>
      <c r="J23" s="458" t="s">
        <v>61</v>
      </c>
      <c r="K23" s="459" t="s">
        <v>674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684</v>
      </c>
      <c r="H24" s="306" t="s">
        <v>676</v>
      </c>
      <c r="I24" s="452" t="s">
        <v>685</v>
      </c>
      <c r="J24" s="458" t="s">
        <v>61</v>
      </c>
      <c r="K24" s="459" t="s">
        <v>674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684</v>
      </c>
      <c r="H25" s="452" t="s">
        <v>686</v>
      </c>
      <c r="I25" s="452" t="s">
        <v>686</v>
      </c>
      <c r="J25" s="458" t="s">
        <v>61</v>
      </c>
      <c r="K25" s="459" t="s">
        <v>674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684</v>
      </c>
      <c r="H26" s="452" t="s">
        <v>686</v>
      </c>
      <c r="I26" s="452" t="s">
        <v>687</v>
      </c>
      <c r="J26" s="458"/>
      <c r="K26" s="459" t="s">
        <v>674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543</v>
      </c>
      <c r="H27" s="452" t="s">
        <v>543</v>
      </c>
      <c r="I27" s="452" t="s">
        <v>542</v>
      </c>
      <c r="J27" s="458"/>
      <c r="K27" s="459" t="s">
        <v>674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542</v>
      </c>
      <c r="H28" s="452" t="s">
        <v>543</v>
      </c>
      <c r="I28" s="452" t="s">
        <v>542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689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690</v>
      </c>
      <c r="K5" s="223" t="s">
        <v>691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692</v>
      </c>
      <c r="F6" s="282" t="s">
        <v>692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693</v>
      </c>
      <c r="F7" s="452" t="s">
        <v>694</v>
      </c>
      <c r="G7" s="452" t="s">
        <v>694</v>
      </c>
      <c r="H7" s="306" t="s">
        <v>340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693</v>
      </c>
      <c r="F8" s="452" t="s">
        <v>694</v>
      </c>
      <c r="G8" s="452" t="s">
        <v>695</v>
      </c>
      <c r="H8" s="306" t="s">
        <v>696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693</v>
      </c>
      <c r="F9" s="452" t="s">
        <v>694</v>
      </c>
      <c r="G9" s="452" t="s">
        <v>695</v>
      </c>
      <c r="H9" s="306" t="s">
        <v>697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693</v>
      </c>
      <c r="F10" s="452" t="s">
        <v>694</v>
      </c>
      <c r="G10" s="452" t="s">
        <v>695</v>
      </c>
      <c r="H10" s="306" t="s">
        <v>697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693</v>
      </c>
      <c r="F11" s="452" t="s">
        <v>694</v>
      </c>
      <c r="G11" s="452" t="s">
        <v>695</v>
      </c>
      <c r="H11" s="306" t="s">
        <v>697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693</v>
      </c>
      <c r="F12" s="452" t="s">
        <v>694</v>
      </c>
      <c r="G12" s="452" t="s">
        <v>695</v>
      </c>
      <c r="H12" s="306" t="s">
        <v>697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693</v>
      </c>
      <c r="F13" s="452" t="s">
        <v>698</v>
      </c>
      <c r="G13" s="452" t="s">
        <v>695</v>
      </c>
      <c r="H13" s="306" t="s">
        <v>697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699</v>
      </c>
      <c r="F14" s="452" t="s">
        <v>698</v>
      </c>
      <c r="G14" s="452" t="s">
        <v>695</v>
      </c>
      <c r="H14" s="306" t="s">
        <v>697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699</v>
      </c>
      <c r="F15" s="452" t="s">
        <v>698</v>
      </c>
      <c r="G15" s="452" t="s">
        <v>695</v>
      </c>
      <c r="H15" s="306" t="s">
        <v>697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699</v>
      </c>
      <c r="F16" s="452" t="s">
        <v>698</v>
      </c>
      <c r="G16" s="452" t="s">
        <v>695</v>
      </c>
      <c r="H16" s="452" t="s">
        <v>700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701</v>
      </c>
      <c r="F17" s="452" t="s">
        <v>698</v>
      </c>
      <c r="G17" s="306" t="s">
        <v>702</v>
      </c>
      <c r="H17" s="452" t="s">
        <v>700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699</v>
      </c>
      <c r="F18" s="452" t="s">
        <v>694</v>
      </c>
      <c r="G18" s="306" t="s">
        <v>702</v>
      </c>
      <c r="H18" s="452" t="s">
        <v>700</v>
      </c>
      <c r="I18" s="308"/>
      <c r="J18" s="458"/>
      <c r="K18" s="460" t="s">
        <v>57</v>
      </c>
      <c r="L18" s="61"/>
      <c r="M18" s="414" t="s">
        <v>542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363</v>
      </c>
      <c r="F19" s="452" t="s">
        <v>538</v>
      </c>
      <c r="G19" s="452" t="s">
        <v>704</v>
      </c>
      <c r="H19" s="452" t="s">
        <v>705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706</v>
      </c>
      <c r="F20" s="452" t="s">
        <v>538</v>
      </c>
      <c r="G20" s="452" t="s">
        <v>707</v>
      </c>
      <c r="H20" s="452" t="s">
        <v>708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706</v>
      </c>
      <c r="F21" s="452" t="s">
        <v>538</v>
      </c>
      <c r="G21" s="452" t="s">
        <v>709</v>
      </c>
      <c r="H21" s="452" t="s">
        <v>710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711</v>
      </c>
      <c r="F22" s="452" t="s">
        <v>712</v>
      </c>
      <c r="G22" s="452" t="s">
        <v>709</v>
      </c>
      <c r="H22" s="452" t="s">
        <v>713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711</v>
      </c>
      <c r="F23" s="452" t="s">
        <v>712</v>
      </c>
      <c r="G23" s="452" t="s">
        <v>709</v>
      </c>
      <c r="H23" s="452" t="s">
        <v>714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711</v>
      </c>
      <c r="F24" s="452" t="s">
        <v>715</v>
      </c>
      <c r="G24" s="452" t="s">
        <v>709</v>
      </c>
      <c r="H24" s="452" t="s">
        <v>714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711</v>
      </c>
      <c r="F25" s="452" t="s">
        <v>715</v>
      </c>
      <c r="G25" s="452" t="s">
        <v>709</v>
      </c>
      <c r="H25" s="452" t="s">
        <v>716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711</v>
      </c>
      <c r="F26" s="452" t="s">
        <v>717</v>
      </c>
      <c r="G26" s="452" t="s">
        <v>709</v>
      </c>
      <c r="H26" s="452" t="s">
        <v>716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527</v>
      </c>
      <c r="F27" s="452" t="s">
        <v>717</v>
      </c>
      <c r="G27" s="452" t="s">
        <v>709</v>
      </c>
      <c r="H27" s="452" t="s">
        <v>716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527</v>
      </c>
      <c r="F28" s="452" t="s">
        <v>717</v>
      </c>
      <c r="G28" s="452" t="s">
        <v>524</v>
      </c>
      <c r="H28" s="452" t="s">
        <v>716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718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718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718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718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723</v>
      </c>
      <c r="I6" s="282" t="s">
        <v>724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725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726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726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726</v>
      </c>
      <c r="J10" s="458"/>
      <c r="K10" s="459" t="s">
        <v>727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726</v>
      </c>
      <c r="J11" s="458"/>
      <c r="K11" s="459" t="s">
        <v>727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728</v>
      </c>
      <c r="J12" s="458"/>
      <c r="K12" s="459" t="s">
        <v>727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729</v>
      </c>
      <c r="J13" s="458"/>
      <c r="K13" s="459" t="s">
        <v>727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730</v>
      </c>
      <c r="J14" s="458"/>
      <c r="K14" s="459" t="s">
        <v>727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730</v>
      </c>
      <c r="J15" s="458"/>
      <c r="K15" s="459" t="s">
        <v>727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730</v>
      </c>
      <c r="J16" s="458" t="s">
        <v>657</v>
      </c>
      <c r="K16" s="459" t="s">
        <v>727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730</v>
      </c>
      <c r="J17" s="458" t="s">
        <v>657</v>
      </c>
      <c r="K17" s="459" t="s">
        <v>727</v>
      </c>
      <c r="L17" s="61"/>
      <c r="M17" s="414" t="s">
        <v>65</v>
      </c>
      <c r="N17" s="326">
        <f>COUNTIF(E7:K39, "*Michael*")/2</f>
        <v>4.5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730</v>
      </c>
      <c r="J18" s="458" t="s">
        <v>657</v>
      </c>
      <c r="K18" s="459" t="s">
        <v>727</v>
      </c>
      <c r="L18" s="61"/>
      <c r="M18" s="414" t="s">
        <v>542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731</v>
      </c>
      <c r="J19" s="458" t="s">
        <v>657</v>
      </c>
      <c r="K19" s="459" t="s">
        <v>727</v>
      </c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732</v>
      </c>
      <c r="J20" s="458" t="s">
        <v>657</v>
      </c>
      <c r="K20" s="459" t="s">
        <v>727</v>
      </c>
      <c r="L20" s="61"/>
      <c r="M20" s="414" t="s">
        <v>68</v>
      </c>
      <c r="N20" s="326">
        <f>COUNTIF(E7:K39, "*Shaun*")/2</f>
        <v>4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733</v>
      </c>
      <c r="J21" s="458" t="s">
        <v>657</v>
      </c>
      <c r="K21" s="459" t="s">
        <v>727</v>
      </c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733</v>
      </c>
      <c r="J22" s="458" t="s">
        <v>657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733</v>
      </c>
      <c r="J23" s="458" t="s">
        <v>657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733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733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733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733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733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720</v>
      </c>
      <c r="F5" s="223" t="s">
        <v>721</v>
      </c>
      <c r="G5" s="223" t="s">
        <v>722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734</v>
      </c>
      <c r="F6" s="282" t="s">
        <v>724</v>
      </c>
      <c r="G6" s="282" t="s">
        <v>724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735</v>
      </c>
      <c r="F7" s="452" t="s">
        <v>736</v>
      </c>
      <c r="G7" s="452" t="s">
        <v>736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520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735</v>
      </c>
      <c r="F8" s="452" t="s">
        <v>736</v>
      </c>
      <c r="G8" s="452" t="s">
        <v>736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520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735</v>
      </c>
      <c r="F9" s="452" t="s">
        <v>736</v>
      </c>
      <c r="G9" s="452" t="s">
        <v>736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735</v>
      </c>
      <c r="F10" s="452" t="s">
        <v>736</v>
      </c>
      <c r="G10" s="452" t="s">
        <v>736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735</v>
      </c>
      <c r="F11" s="452" t="s">
        <v>736</v>
      </c>
      <c r="G11" s="452" t="s">
        <v>736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735</v>
      </c>
      <c r="F12" s="452" t="s">
        <v>63</v>
      </c>
      <c r="G12" s="452" t="s">
        <v>736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735</v>
      </c>
      <c r="F13" s="452" t="s">
        <v>68</v>
      </c>
      <c r="G13" s="306" t="s">
        <v>737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738</v>
      </c>
      <c r="F14" s="452" t="s">
        <v>68</v>
      </c>
      <c r="G14" s="452" t="s">
        <v>737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738</v>
      </c>
      <c r="F15" s="452" t="s">
        <v>739</v>
      </c>
      <c r="G15" s="452" t="s">
        <v>737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738</v>
      </c>
      <c r="F16" s="452" t="s">
        <v>740</v>
      </c>
      <c r="G16" s="452" t="s">
        <v>737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738</v>
      </c>
      <c r="F17" s="452" t="s">
        <v>740</v>
      </c>
      <c r="G17" s="452" t="s">
        <v>737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703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741</v>
      </c>
      <c r="F18" s="452" t="s">
        <v>742</v>
      </c>
      <c r="G18" s="452" t="s">
        <v>412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743</v>
      </c>
      <c r="F19" s="452" t="s">
        <v>310</v>
      </c>
      <c r="G19" s="452" t="s">
        <v>412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744</v>
      </c>
      <c r="G20" s="452" t="s">
        <v>412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745</v>
      </c>
      <c r="F21" s="452" t="s">
        <v>744</v>
      </c>
      <c r="G21" s="452" t="s">
        <v>412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320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745</v>
      </c>
      <c r="F22" s="452" t="s">
        <v>744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745</v>
      </c>
      <c r="F23" s="452" t="s">
        <v>746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745</v>
      </c>
      <c r="F24" s="452" t="s">
        <v>746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288</v>
      </c>
      <c r="F25" s="452" t="s">
        <v>746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288</v>
      </c>
      <c r="F26" s="452" t="s">
        <v>746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288</v>
      </c>
      <c r="F27" s="452" t="s">
        <v>747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288</v>
      </c>
      <c r="F28" s="452" t="s">
        <v>747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56"/>
      <c r="D42" s="656"/>
      <c r="E42" s="656"/>
      <c r="F42" s="6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748</v>
      </c>
      <c r="M50" s="61"/>
      <c r="N50" s="62"/>
      <c r="O50" s="61"/>
    </row>
    <row r="51" spans="2:15" x14ac:dyDescent="0.2">
      <c r="B51" s="387" t="s">
        <v>136</v>
      </c>
      <c r="D51" t="s">
        <v>552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749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750</v>
      </c>
      <c r="F5" s="223" t="s">
        <v>751</v>
      </c>
      <c r="G5" s="223" t="s">
        <v>752</v>
      </c>
      <c r="H5" s="223" t="s">
        <v>753</v>
      </c>
      <c r="I5" s="223" t="s">
        <v>754</v>
      </c>
      <c r="J5" s="223" t="s">
        <v>755</v>
      </c>
      <c r="K5" s="223" t="s">
        <v>756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757</v>
      </c>
      <c r="F7" s="452" t="s">
        <v>758</v>
      </c>
      <c r="G7" s="452" t="s">
        <v>757</v>
      </c>
      <c r="H7" s="658"/>
      <c r="I7" s="306" t="s">
        <v>759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520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757</v>
      </c>
      <c r="F8" s="452" t="s">
        <v>758</v>
      </c>
      <c r="G8" s="452" t="s">
        <v>757</v>
      </c>
      <c r="H8" s="658"/>
      <c r="I8" s="306" t="s">
        <v>759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757</v>
      </c>
      <c r="F9" s="452" t="s">
        <v>758</v>
      </c>
      <c r="G9" s="452" t="s">
        <v>757</v>
      </c>
      <c r="H9" s="658"/>
      <c r="I9" s="306" t="s">
        <v>759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757</v>
      </c>
      <c r="F10" s="452" t="s">
        <v>758</v>
      </c>
      <c r="G10" s="452" t="s">
        <v>757</v>
      </c>
      <c r="H10" s="658"/>
      <c r="I10" s="306" t="s">
        <v>759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757</v>
      </c>
      <c r="F11" s="452" t="s">
        <v>758</v>
      </c>
      <c r="G11" s="452" t="s">
        <v>757</v>
      </c>
      <c r="H11" s="658"/>
      <c r="I11" s="306" t="s">
        <v>759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757</v>
      </c>
      <c r="F12" s="452" t="s">
        <v>760</v>
      </c>
      <c r="G12" s="306" t="s">
        <v>757</v>
      </c>
      <c r="H12" s="658"/>
      <c r="I12" s="306" t="s">
        <v>759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412</v>
      </c>
      <c r="F13" s="452" t="s">
        <v>739</v>
      </c>
      <c r="G13" s="452" t="s">
        <v>757</v>
      </c>
      <c r="H13" s="658"/>
      <c r="I13" s="306" t="s">
        <v>759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412</v>
      </c>
      <c r="F14" s="452" t="s">
        <v>740</v>
      </c>
      <c r="G14" s="452" t="s">
        <v>757</v>
      </c>
      <c r="H14" s="658"/>
      <c r="I14" s="306" t="s">
        <v>759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412</v>
      </c>
      <c r="F15" s="452" t="s">
        <v>740</v>
      </c>
      <c r="G15" s="452" t="s">
        <v>56</v>
      </c>
      <c r="H15" s="658"/>
      <c r="I15" s="306" t="s">
        <v>305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761</v>
      </c>
      <c r="F16" s="452" t="s">
        <v>740</v>
      </c>
      <c r="G16" s="452" t="s">
        <v>56</v>
      </c>
      <c r="H16" s="658"/>
      <c r="I16" s="306" t="s">
        <v>305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762</v>
      </c>
      <c r="F17" s="452" t="s">
        <v>402</v>
      </c>
      <c r="G17" s="452" t="s">
        <v>388</v>
      </c>
      <c r="H17" s="658"/>
      <c r="I17" s="306" t="s">
        <v>763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476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402</v>
      </c>
      <c r="F18" s="452" t="s">
        <v>758</v>
      </c>
      <c r="G18" s="452" t="s">
        <v>388</v>
      </c>
      <c r="H18" s="658"/>
      <c r="I18" s="306" t="s">
        <v>763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402</v>
      </c>
      <c r="F19" s="452" t="s">
        <v>758</v>
      </c>
      <c r="G19" s="452" t="s">
        <v>388</v>
      </c>
      <c r="H19" s="658"/>
      <c r="I19" s="306" t="s">
        <v>763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402</v>
      </c>
      <c r="F20" s="452" t="s">
        <v>764</v>
      </c>
      <c r="G20" s="452" t="s">
        <v>388</v>
      </c>
      <c r="H20" s="658"/>
      <c r="I20" s="306" t="s">
        <v>763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402</v>
      </c>
      <c r="F21" s="452" t="s">
        <v>764</v>
      </c>
      <c r="G21" s="452" t="s">
        <v>388</v>
      </c>
      <c r="H21" s="658"/>
      <c r="I21" s="306" t="s">
        <v>763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758</v>
      </c>
      <c r="F22" s="452" t="s">
        <v>765</v>
      </c>
      <c r="G22" s="452" t="s">
        <v>388</v>
      </c>
      <c r="H22" s="658"/>
      <c r="I22" s="306" t="s">
        <v>763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758</v>
      </c>
      <c r="F23" s="452" t="s">
        <v>765</v>
      </c>
      <c r="G23" s="452" t="s">
        <v>766</v>
      </c>
      <c r="H23" s="658"/>
      <c r="I23" s="306" t="s">
        <v>763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310</v>
      </c>
      <c r="F24" s="452" t="s">
        <v>765</v>
      </c>
      <c r="G24" s="452" t="s">
        <v>767</v>
      </c>
      <c r="H24" s="658"/>
      <c r="I24" s="306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310</v>
      </c>
      <c r="F25" s="452" t="s">
        <v>769</v>
      </c>
      <c r="G25" s="452" t="s">
        <v>770</v>
      </c>
      <c r="H25" s="658"/>
      <c r="I25" s="306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310</v>
      </c>
      <c r="F26" s="452" t="s">
        <v>771</v>
      </c>
      <c r="G26" s="452" t="s">
        <v>770</v>
      </c>
      <c r="H26" s="658"/>
      <c r="I26" s="306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310</v>
      </c>
      <c r="F27" s="452" t="s">
        <v>771</v>
      </c>
      <c r="G27" s="452" t="s">
        <v>770</v>
      </c>
      <c r="H27" s="659"/>
      <c r="I27" s="306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773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774</v>
      </c>
      <c r="F5" s="223" t="s">
        <v>775</v>
      </c>
      <c r="G5" s="223" t="s">
        <v>776</v>
      </c>
      <c r="H5" s="223" t="s">
        <v>777</v>
      </c>
      <c r="I5" s="223" t="s">
        <v>778</v>
      </c>
      <c r="J5" s="223" t="s">
        <v>779</v>
      </c>
      <c r="K5" s="223" t="s">
        <v>780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519</v>
      </c>
      <c r="F6" s="282" t="s">
        <v>519</v>
      </c>
      <c r="G6" s="282" t="s">
        <v>519</v>
      </c>
      <c r="H6" s="282" t="s">
        <v>519</v>
      </c>
      <c r="I6" s="282" t="s">
        <v>519</v>
      </c>
      <c r="J6" s="456"/>
      <c r="K6" s="457"/>
      <c r="L6" s="61"/>
      <c r="M6" s="424" t="s">
        <v>781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414</v>
      </c>
      <c r="F7" s="452" t="s">
        <v>782</v>
      </c>
      <c r="G7" s="452" t="s">
        <v>400</v>
      </c>
      <c r="H7" s="306" t="s">
        <v>783</v>
      </c>
      <c r="I7" s="452" t="s">
        <v>784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414</v>
      </c>
      <c r="F8" s="452" t="s">
        <v>503</v>
      </c>
      <c r="G8" s="452" t="s">
        <v>785</v>
      </c>
      <c r="H8" s="306" t="s">
        <v>781</v>
      </c>
      <c r="I8" s="452" t="s">
        <v>784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786</v>
      </c>
      <c r="G9" s="452" t="s">
        <v>785</v>
      </c>
      <c r="H9" s="306" t="s">
        <v>781</v>
      </c>
      <c r="I9" s="452" t="s">
        <v>784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786</v>
      </c>
      <c r="G10" s="452" t="s">
        <v>785</v>
      </c>
      <c r="H10" s="306" t="s">
        <v>781</v>
      </c>
      <c r="I10" s="452" t="s">
        <v>784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320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786</v>
      </c>
      <c r="G11" s="452" t="s">
        <v>785</v>
      </c>
      <c r="H11" s="306" t="s">
        <v>781</v>
      </c>
      <c r="I11" s="452" t="s">
        <v>524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503</v>
      </c>
      <c r="G12" s="452" t="s">
        <v>757</v>
      </c>
      <c r="H12" s="452" t="s">
        <v>781</v>
      </c>
      <c r="I12" s="452" t="s">
        <v>524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667</v>
      </c>
      <c r="F13" s="452" t="s">
        <v>503</v>
      </c>
      <c r="G13" s="452" t="s">
        <v>757</v>
      </c>
      <c r="H13" s="452" t="s">
        <v>781</v>
      </c>
      <c r="I13" s="452" t="s">
        <v>524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667</v>
      </c>
      <c r="F14" s="452" t="s">
        <v>503</v>
      </c>
      <c r="G14" s="452" t="s">
        <v>757</v>
      </c>
      <c r="H14" s="452"/>
      <c r="I14" s="452" t="s">
        <v>524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667</v>
      </c>
      <c r="F15" s="452" t="s">
        <v>503</v>
      </c>
      <c r="G15" s="452" t="s">
        <v>757</v>
      </c>
      <c r="H15" s="452" t="s">
        <v>667</v>
      </c>
      <c r="I15" s="452" t="s">
        <v>524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667</v>
      </c>
      <c r="F16" s="452" t="s">
        <v>709</v>
      </c>
      <c r="G16" s="452" t="s">
        <v>757</v>
      </c>
      <c r="H16" s="452" t="s">
        <v>667</v>
      </c>
      <c r="I16" s="452" t="s">
        <v>787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667</v>
      </c>
      <c r="F17" s="452" t="s">
        <v>785</v>
      </c>
      <c r="G17" s="452" t="s">
        <v>788</v>
      </c>
      <c r="H17" s="452" t="s">
        <v>667</v>
      </c>
      <c r="I17" s="452" t="s">
        <v>787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785</v>
      </c>
      <c r="G18" s="452" t="s">
        <v>789</v>
      </c>
      <c r="H18" s="452" t="s">
        <v>667</v>
      </c>
      <c r="I18" s="452" t="s">
        <v>787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476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790</v>
      </c>
      <c r="G19" s="452" t="s">
        <v>791</v>
      </c>
      <c r="H19" s="452" t="s">
        <v>667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790</v>
      </c>
      <c r="G20" s="452" t="s">
        <v>791</v>
      </c>
      <c r="H20" s="452" t="s">
        <v>667</v>
      </c>
      <c r="I20" s="452" t="s">
        <v>781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320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792</v>
      </c>
      <c r="G21" s="452" t="s">
        <v>791</v>
      </c>
      <c r="H21" s="452"/>
      <c r="I21" s="452" t="s">
        <v>781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365</v>
      </c>
      <c r="G22" s="452" t="s">
        <v>694</v>
      </c>
      <c r="H22" s="452"/>
      <c r="I22" s="452" t="s">
        <v>781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793</v>
      </c>
      <c r="F23" s="452" t="s">
        <v>794</v>
      </c>
      <c r="G23" s="452" t="s">
        <v>63</v>
      </c>
      <c r="H23" s="452"/>
      <c r="I23" s="452" t="s">
        <v>781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793</v>
      </c>
      <c r="F24" s="452" t="s">
        <v>794</v>
      </c>
      <c r="G24" s="452" t="s">
        <v>63</v>
      </c>
      <c r="H24" s="452"/>
      <c r="I24" s="452" t="s">
        <v>781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793</v>
      </c>
      <c r="F25" s="452" t="s">
        <v>794</v>
      </c>
      <c r="G25" s="452" t="s">
        <v>63</v>
      </c>
      <c r="H25" s="452"/>
      <c r="I25" s="452" t="s">
        <v>781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793</v>
      </c>
      <c r="F26" s="452" t="s">
        <v>794</v>
      </c>
      <c r="G26" s="452" t="s">
        <v>63</v>
      </c>
      <c r="H26" s="452" t="s">
        <v>781</v>
      </c>
      <c r="I26" s="452" t="s">
        <v>781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793</v>
      </c>
      <c r="F27" s="452" t="s">
        <v>794</v>
      </c>
      <c r="G27" s="452" t="s">
        <v>63</v>
      </c>
      <c r="H27" s="452" t="s">
        <v>781</v>
      </c>
      <c r="I27" s="452" t="s">
        <v>781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781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781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781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795</v>
      </c>
      <c r="C3" s="654"/>
      <c r="D3" s="654"/>
      <c r="E3" s="654"/>
      <c r="F3" s="654"/>
      <c r="G3" s="654"/>
      <c r="H3" s="654"/>
      <c r="I3" s="654"/>
      <c r="J3" s="654"/>
      <c r="K3" s="6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796</v>
      </c>
      <c r="K5" s="223" t="s">
        <v>797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781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781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798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520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798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520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798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781</v>
      </c>
      <c r="F11" s="452" t="s">
        <v>53</v>
      </c>
      <c r="G11" s="306"/>
      <c r="H11" s="306" t="s">
        <v>798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799</v>
      </c>
      <c r="F12" s="452" t="s">
        <v>53</v>
      </c>
      <c r="G12" s="306"/>
      <c r="H12" s="306" t="s">
        <v>781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800</v>
      </c>
      <c r="F13" s="452" t="s">
        <v>53</v>
      </c>
      <c r="G13" s="452"/>
      <c r="H13" s="306" t="s">
        <v>781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801</v>
      </c>
      <c r="F14" s="452" t="s">
        <v>53</v>
      </c>
      <c r="G14" s="452"/>
      <c r="H14" s="306" t="s">
        <v>781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801</v>
      </c>
      <c r="F15" s="452" t="s">
        <v>802</v>
      </c>
      <c r="G15" s="452"/>
      <c r="H15" s="306" t="s">
        <v>781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801</v>
      </c>
      <c r="F16" s="452" t="s">
        <v>802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803</v>
      </c>
      <c r="F17" s="452" t="s">
        <v>802</v>
      </c>
      <c r="G17" s="452" t="s">
        <v>524</v>
      </c>
      <c r="H17" s="452" t="s">
        <v>804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781</v>
      </c>
      <c r="F18" s="452" t="s">
        <v>524</v>
      </c>
      <c r="G18" s="452" t="s">
        <v>524</v>
      </c>
      <c r="H18" s="452" t="s">
        <v>804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781</v>
      </c>
      <c r="F19" s="452" t="s">
        <v>524</v>
      </c>
      <c r="G19" s="452" t="s">
        <v>524</v>
      </c>
      <c r="H19" s="452" t="s">
        <v>804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781</v>
      </c>
      <c r="F20" s="452" t="s">
        <v>805</v>
      </c>
      <c r="G20" s="452" t="s">
        <v>524</v>
      </c>
      <c r="H20" s="452" t="s">
        <v>804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806</v>
      </c>
      <c r="F21" s="452" t="s">
        <v>805</v>
      </c>
      <c r="G21" s="452" t="s">
        <v>524</v>
      </c>
      <c r="H21" s="452" t="s">
        <v>804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397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806</v>
      </c>
      <c r="F22" s="452" t="s">
        <v>807</v>
      </c>
      <c r="G22" s="452" t="s">
        <v>524</v>
      </c>
      <c r="H22" s="452" t="s">
        <v>804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320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740</v>
      </c>
      <c r="G23" s="452" t="s">
        <v>808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740</v>
      </c>
      <c r="G24" s="452" t="s">
        <v>808</v>
      </c>
      <c r="H24" s="452" t="s">
        <v>781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740</v>
      </c>
      <c r="G25" s="452" t="s">
        <v>809</v>
      </c>
      <c r="H25" s="452" t="s">
        <v>781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740</v>
      </c>
      <c r="G26" s="452" t="s">
        <v>770</v>
      </c>
      <c r="H26" s="452" t="s">
        <v>781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740</v>
      </c>
      <c r="G27" s="452" t="s">
        <v>809</v>
      </c>
      <c r="H27" s="452" t="s">
        <v>781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772</v>
      </c>
      <c r="M49" s="61"/>
      <c r="N49" s="62"/>
      <c r="O49" s="61"/>
    </row>
    <row r="50" spans="2:15" x14ac:dyDescent="0.2">
      <c r="B50" s="387" t="s">
        <v>136</v>
      </c>
      <c r="D50" t="s">
        <v>552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810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811</v>
      </c>
      <c r="F5" s="223" t="s">
        <v>812</v>
      </c>
      <c r="G5" s="223" t="s">
        <v>813</v>
      </c>
      <c r="H5" s="223" t="s">
        <v>814</v>
      </c>
      <c r="I5" s="223" t="s">
        <v>815</v>
      </c>
      <c r="J5" s="223" t="s">
        <v>816</v>
      </c>
      <c r="K5" s="223" t="s">
        <v>817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818</v>
      </c>
      <c r="F6" s="282" t="s">
        <v>818</v>
      </c>
      <c r="G6" s="282" t="s">
        <v>818</v>
      </c>
      <c r="H6" s="282" t="s">
        <v>818</v>
      </c>
      <c r="I6" s="282" t="s">
        <v>818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309</v>
      </c>
      <c r="F7" s="452" t="s">
        <v>781</v>
      </c>
      <c r="G7" s="306" t="s">
        <v>309</v>
      </c>
      <c r="H7" s="306" t="s">
        <v>309</v>
      </c>
      <c r="I7" s="306" t="s">
        <v>819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309</v>
      </c>
      <c r="F8" s="452" t="s">
        <v>781</v>
      </c>
      <c r="G8" s="306" t="s">
        <v>309</v>
      </c>
      <c r="H8" s="306" t="s">
        <v>309</v>
      </c>
      <c r="I8" s="306" t="s">
        <v>819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309</v>
      </c>
      <c r="F9" s="452" t="s">
        <v>781</v>
      </c>
      <c r="G9" s="306" t="s">
        <v>309</v>
      </c>
      <c r="H9" s="306" t="s">
        <v>309</v>
      </c>
      <c r="I9" s="306" t="s">
        <v>819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309</v>
      </c>
      <c r="F10" s="452" t="s">
        <v>781</v>
      </c>
      <c r="G10" s="306" t="s">
        <v>309</v>
      </c>
      <c r="H10" s="306" t="s">
        <v>309</v>
      </c>
      <c r="I10" s="306" t="s">
        <v>821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309</v>
      </c>
      <c r="F11" s="452" t="s">
        <v>781</v>
      </c>
      <c r="G11" s="306" t="s">
        <v>480</v>
      </c>
      <c r="H11" s="452" t="s">
        <v>309</v>
      </c>
      <c r="I11" s="306" t="s">
        <v>822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309</v>
      </c>
      <c r="F12" s="452" t="s">
        <v>781</v>
      </c>
      <c r="G12" s="306" t="s">
        <v>480</v>
      </c>
      <c r="H12" s="452" t="s">
        <v>309</v>
      </c>
      <c r="I12" s="306" t="s">
        <v>823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309</v>
      </c>
      <c r="F13" s="452"/>
      <c r="G13" s="306" t="s">
        <v>480</v>
      </c>
      <c r="H13" s="452" t="s">
        <v>309</v>
      </c>
      <c r="I13" s="306" t="s">
        <v>823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824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309</v>
      </c>
      <c r="F14" s="452"/>
      <c r="G14" s="306" t="s">
        <v>825</v>
      </c>
      <c r="H14" s="452" t="s">
        <v>826</v>
      </c>
      <c r="I14" s="306" t="s">
        <v>827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309</v>
      </c>
      <c r="F15" s="452"/>
      <c r="G15" s="306" t="s">
        <v>825</v>
      </c>
      <c r="H15" s="452" t="s">
        <v>828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438</v>
      </c>
      <c r="F16" s="452" t="s">
        <v>67</v>
      </c>
      <c r="G16" s="306" t="s">
        <v>825</v>
      </c>
      <c r="H16" s="452" t="s">
        <v>828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438</v>
      </c>
      <c r="F17" s="452" t="s">
        <v>67</v>
      </c>
      <c r="G17" s="452" t="s">
        <v>317</v>
      </c>
      <c r="H17" s="452" t="s">
        <v>828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/>
      <c r="G18" s="452" t="s">
        <v>317</v>
      </c>
      <c r="H18" s="452" t="s">
        <v>831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832</v>
      </c>
      <c r="F19" s="452" t="s">
        <v>67</v>
      </c>
      <c r="G19" s="306" t="s">
        <v>833</v>
      </c>
      <c r="H19" s="452" t="s">
        <v>438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67</v>
      </c>
      <c r="G20" s="306" t="s">
        <v>833</v>
      </c>
      <c r="H20" s="452" t="s">
        <v>438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67</v>
      </c>
      <c r="G21" s="306" t="s">
        <v>833</v>
      </c>
      <c r="H21" s="452" t="s">
        <v>834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835</v>
      </c>
      <c r="F22" s="452"/>
      <c r="G22" s="452" t="s">
        <v>836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835</v>
      </c>
      <c r="F23" s="452"/>
      <c r="G23" s="452" t="s">
        <v>837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835</v>
      </c>
      <c r="F24" s="452"/>
      <c r="G24" s="452" t="s">
        <v>837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837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837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840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829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841</v>
      </c>
      <c r="H5" s="452" t="s">
        <v>829</v>
      </c>
      <c r="I5" s="223" t="s">
        <v>842</v>
      </c>
      <c r="J5" s="223" t="s">
        <v>843</v>
      </c>
      <c r="K5" s="223" t="s">
        <v>844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452" t="s">
        <v>829</v>
      </c>
      <c r="I6" s="282" t="s">
        <v>845</v>
      </c>
      <c r="J6" s="456"/>
      <c r="K6" s="457"/>
      <c r="L6" s="61"/>
      <c r="M6" s="424" t="s">
        <v>781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781</v>
      </c>
      <c r="F7" s="452" t="s">
        <v>781</v>
      </c>
      <c r="G7" s="306" t="s">
        <v>846</v>
      </c>
      <c r="H7" s="452" t="s">
        <v>829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781</v>
      </c>
      <c r="F8" s="452" t="s">
        <v>781</v>
      </c>
      <c r="G8" s="306" t="s">
        <v>846</v>
      </c>
      <c r="H8" s="452" t="s">
        <v>829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53</v>
      </c>
      <c r="G9" s="306" t="s">
        <v>847</v>
      </c>
      <c r="H9" s="452" t="s">
        <v>829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53</v>
      </c>
      <c r="G10" s="306" t="s">
        <v>847</v>
      </c>
      <c r="H10" s="452" t="s">
        <v>829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53</v>
      </c>
      <c r="G11" s="306" t="s">
        <v>847</v>
      </c>
      <c r="H11" s="452" t="s">
        <v>829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848</v>
      </c>
      <c r="H12" s="452" t="s">
        <v>829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848</v>
      </c>
      <c r="H13" s="452" t="s">
        <v>829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849</v>
      </c>
      <c r="G14" s="452" t="s">
        <v>846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850</v>
      </c>
      <c r="G15" s="452" t="s">
        <v>846</v>
      </c>
      <c r="H15" s="452" t="s">
        <v>62</v>
      </c>
      <c r="I15" s="452" t="s">
        <v>438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850</v>
      </c>
      <c r="G16" s="452" t="s">
        <v>851</v>
      </c>
      <c r="H16" s="452" t="s">
        <v>826</v>
      </c>
      <c r="I16" s="452" t="s">
        <v>438</v>
      </c>
      <c r="J16" s="458"/>
      <c r="K16" s="460"/>
      <c r="L16" s="61"/>
      <c r="M16" s="414" t="s">
        <v>829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852</v>
      </c>
      <c r="F17" s="452" t="s">
        <v>850</v>
      </c>
      <c r="G17" s="452" t="s">
        <v>853</v>
      </c>
      <c r="H17" s="452" t="s">
        <v>854</v>
      </c>
      <c r="I17" s="452" t="s">
        <v>438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855</v>
      </c>
      <c r="F18" s="452" t="s">
        <v>856</v>
      </c>
      <c r="G18" s="452" t="s">
        <v>857</v>
      </c>
      <c r="H18" s="452" t="s">
        <v>854</v>
      </c>
      <c r="I18" s="452" t="s">
        <v>438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855</v>
      </c>
      <c r="F19" s="452" t="s">
        <v>856</v>
      </c>
      <c r="G19" s="452" t="s">
        <v>393</v>
      </c>
      <c r="H19" s="452" t="s">
        <v>854</v>
      </c>
      <c r="I19" s="452" t="s">
        <v>438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855</v>
      </c>
      <c r="F20" s="452" t="s">
        <v>858</v>
      </c>
      <c r="G20" s="452" t="s">
        <v>393</v>
      </c>
      <c r="H20" s="452" t="s">
        <v>859</v>
      </c>
      <c r="I20" s="452" t="s">
        <v>860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861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68</v>
      </c>
      <c r="H21" s="452" t="s">
        <v>859</v>
      </c>
      <c r="I21" s="452" t="s">
        <v>863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861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864</v>
      </c>
      <c r="F22" s="452" t="s">
        <v>865</v>
      </c>
      <c r="G22" s="452" t="s">
        <v>370</v>
      </c>
      <c r="H22" s="452" t="s">
        <v>547</v>
      </c>
      <c r="I22" s="452" t="s">
        <v>438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864</v>
      </c>
      <c r="F23" s="452" t="s">
        <v>866</v>
      </c>
      <c r="G23" s="452" t="s">
        <v>370</v>
      </c>
      <c r="H23" s="452" t="s">
        <v>547</v>
      </c>
      <c r="I23" s="452" t="s">
        <v>438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866</v>
      </c>
      <c r="G24" s="452" t="s">
        <v>57</v>
      </c>
      <c r="H24" s="452" t="s">
        <v>547</v>
      </c>
      <c r="I24" s="452" t="s">
        <v>438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866</v>
      </c>
      <c r="G25" s="452" t="s">
        <v>57</v>
      </c>
      <c r="H25" s="452" t="s">
        <v>867</v>
      </c>
      <c r="I25" s="452" t="s">
        <v>438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866</v>
      </c>
      <c r="G26" s="452"/>
      <c r="H26" s="452" t="s">
        <v>867</v>
      </c>
      <c r="I26" s="452" t="s">
        <v>438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838</v>
      </c>
    </row>
    <row r="49" spans="2:15" x14ac:dyDescent="0.2">
      <c r="B49" s="387" t="s">
        <v>136</v>
      </c>
      <c r="D49" t="s">
        <v>839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870</v>
      </c>
      <c r="F6" s="282" t="s">
        <v>870</v>
      </c>
      <c r="G6" s="282" t="s">
        <v>870</v>
      </c>
      <c r="H6" s="282" t="s">
        <v>870</v>
      </c>
      <c r="I6" s="282" t="s">
        <v>870</v>
      </c>
      <c r="J6" s="456"/>
      <c r="K6" s="457"/>
      <c r="L6" s="61"/>
      <c r="M6" s="424" t="s">
        <v>781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736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871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736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781</v>
      </c>
      <c r="F9" s="452" t="s">
        <v>438</v>
      </c>
      <c r="G9" s="306" t="s">
        <v>872</v>
      </c>
      <c r="H9" s="306" t="s">
        <v>57</v>
      </c>
      <c r="I9" s="306" t="s">
        <v>736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781</v>
      </c>
      <c r="F10" s="452" t="s">
        <v>873</v>
      </c>
      <c r="G10" s="306" t="s">
        <v>872</v>
      </c>
      <c r="H10" s="306" t="s">
        <v>874</v>
      </c>
      <c r="I10" s="306" t="s">
        <v>736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781</v>
      </c>
      <c r="F11" s="452" t="s">
        <v>56</v>
      </c>
      <c r="G11" s="306" t="s">
        <v>316</v>
      </c>
      <c r="H11" s="452" t="s">
        <v>781</v>
      </c>
      <c r="I11" s="306" t="s">
        <v>736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781</v>
      </c>
      <c r="F12" s="452" t="s">
        <v>875</v>
      </c>
      <c r="G12" s="452" t="s">
        <v>56</v>
      </c>
      <c r="H12" s="452" t="s">
        <v>876</v>
      </c>
      <c r="I12" s="306" t="s">
        <v>736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781</v>
      </c>
      <c r="F13" s="452" t="s">
        <v>875</v>
      </c>
      <c r="G13" s="452" t="s">
        <v>56</v>
      </c>
      <c r="H13" s="452" t="s">
        <v>876</v>
      </c>
      <c r="I13" s="306" t="s">
        <v>736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781</v>
      </c>
      <c r="F14" s="452" t="s">
        <v>875</v>
      </c>
      <c r="G14" s="452" t="s">
        <v>877</v>
      </c>
      <c r="H14" s="452" t="s">
        <v>56</v>
      </c>
      <c r="I14" s="452" t="s">
        <v>878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781</v>
      </c>
      <c r="F15" s="452" t="s">
        <v>875</v>
      </c>
      <c r="G15" s="452" t="s">
        <v>879</v>
      </c>
      <c r="H15" s="452" t="s">
        <v>805</v>
      </c>
      <c r="I15" s="452" t="s">
        <v>878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781</v>
      </c>
      <c r="F16" s="452" t="s">
        <v>875</v>
      </c>
      <c r="G16" s="452" t="s">
        <v>879</v>
      </c>
      <c r="H16" s="452" t="s">
        <v>880</v>
      </c>
      <c r="I16" s="452" t="s">
        <v>881</v>
      </c>
      <c r="J16" s="458"/>
      <c r="K16" s="460"/>
      <c r="L16" s="61"/>
      <c r="M16" s="414" t="s">
        <v>829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882</v>
      </c>
      <c r="F17" s="452" t="s">
        <v>883</v>
      </c>
      <c r="G17" s="452" t="s">
        <v>877</v>
      </c>
      <c r="H17" s="452" t="s">
        <v>884</v>
      </c>
      <c r="I17" s="452" t="s">
        <v>885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829</v>
      </c>
      <c r="F18" s="452" t="s">
        <v>883</v>
      </c>
      <c r="G18" s="452" t="s">
        <v>877</v>
      </c>
      <c r="H18" s="452" t="s">
        <v>884</v>
      </c>
      <c r="I18" s="452" t="s">
        <v>885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829</v>
      </c>
      <c r="F19" s="452" t="s">
        <v>883</v>
      </c>
      <c r="G19" s="452" t="s">
        <v>877</v>
      </c>
      <c r="H19" s="452" t="s">
        <v>884</v>
      </c>
      <c r="I19" s="452" t="s">
        <v>886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887</v>
      </c>
      <c r="F20" s="452" t="s">
        <v>883</v>
      </c>
      <c r="G20" s="452" t="s">
        <v>877</v>
      </c>
      <c r="H20" s="452" t="s">
        <v>884</v>
      </c>
      <c r="I20" s="452" t="s">
        <v>888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887</v>
      </c>
      <c r="F21" s="452" t="s">
        <v>883</v>
      </c>
      <c r="G21" s="452" t="s">
        <v>56</v>
      </c>
      <c r="H21" s="452" t="s">
        <v>438</v>
      </c>
      <c r="I21" s="452" t="s">
        <v>889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890</v>
      </c>
      <c r="G22" s="452" t="s">
        <v>365</v>
      </c>
      <c r="H22" s="452" t="s">
        <v>438</v>
      </c>
      <c r="I22" s="452" t="s">
        <v>867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890</v>
      </c>
      <c r="G23" s="452" t="s">
        <v>365</v>
      </c>
      <c r="H23" s="452" t="s">
        <v>891</v>
      </c>
      <c r="I23" s="452" t="s">
        <v>867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892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890</v>
      </c>
      <c r="G24" s="452" t="s">
        <v>365</v>
      </c>
      <c r="H24" s="452" t="s">
        <v>891</v>
      </c>
      <c r="I24" s="452" t="s">
        <v>867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890</v>
      </c>
      <c r="G25" s="452" t="s">
        <v>365</v>
      </c>
      <c r="H25" s="452" t="s">
        <v>56</v>
      </c>
      <c r="I25" s="452" t="s">
        <v>867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893</v>
      </c>
      <c r="G26" s="452" t="s">
        <v>365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894</v>
      </c>
    </row>
    <row r="49" spans="2:15" x14ac:dyDescent="0.2">
      <c r="B49" s="387" t="s">
        <v>136</v>
      </c>
      <c r="D49" t="s">
        <v>895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896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897</v>
      </c>
      <c r="F5" s="223" t="s">
        <v>898</v>
      </c>
      <c r="G5" s="223" t="s">
        <v>899</v>
      </c>
      <c r="H5" s="223" t="s">
        <v>900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902</v>
      </c>
      <c r="G6" s="282" t="s">
        <v>903</v>
      </c>
      <c r="H6" s="282" t="s">
        <v>904</v>
      </c>
      <c r="I6" s="282" t="s">
        <v>905</v>
      </c>
      <c r="J6" s="456" t="s">
        <v>906</v>
      </c>
      <c r="K6" s="457"/>
      <c r="L6" s="61"/>
      <c r="M6" s="424" t="s">
        <v>781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902</v>
      </c>
      <c r="G7" s="306" t="s">
        <v>500</v>
      </c>
      <c r="H7" s="306" t="s">
        <v>907</v>
      </c>
      <c r="I7" s="306" t="s">
        <v>500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902</v>
      </c>
      <c r="G8" s="306" t="s">
        <v>500</v>
      </c>
      <c r="H8" s="306" t="s">
        <v>907</v>
      </c>
      <c r="I8" s="306" t="s">
        <v>500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902</v>
      </c>
      <c r="G9" s="306" t="s">
        <v>500</v>
      </c>
      <c r="H9" s="306" t="s">
        <v>907</v>
      </c>
      <c r="I9" s="306" t="s">
        <v>500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902</v>
      </c>
      <c r="G10" s="306" t="s">
        <v>500</v>
      </c>
      <c r="H10" s="306" t="s">
        <v>67</v>
      </c>
      <c r="I10" s="306" t="s">
        <v>500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908</v>
      </c>
      <c r="H11" s="452"/>
      <c r="I11" s="452" t="s">
        <v>909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908</v>
      </c>
      <c r="H12" s="452"/>
      <c r="I12" s="452" t="s">
        <v>909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908</v>
      </c>
      <c r="H13" s="452"/>
      <c r="I13" s="452" t="s">
        <v>909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908</v>
      </c>
      <c r="H14" s="452"/>
      <c r="I14" s="452" t="s">
        <v>910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908</v>
      </c>
      <c r="H15" s="452"/>
      <c r="I15" s="452" t="s">
        <v>910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909</v>
      </c>
      <c r="G16" s="452" t="s">
        <v>908</v>
      </c>
      <c r="H16" s="452" t="s">
        <v>911</v>
      </c>
      <c r="I16" s="452" t="s">
        <v>910</v>
      </c>
      <c r="J16" s="458"/>
      <c r="K16" s="460"/>
      <c r="L16" s="61"/>
      <c r="M16" s="414" t="s">
        <v>829</v>
      </c>
      <c r="N16" s="417">
        <f>COUNTIF(E7:I27, "*Casey*")/2</f>
        <v>1.5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912</v>
      </c>
      <c r="G17" s="452" t="s">
        <v>913</v>
      </c>
      <c r="H17" s="452" t="s">
        <v>911</v>
      </c>
      <c r="I17" s="452" t="s">
        <v>912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914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912</v>
      </c>
      <c r="G18" s="452" t="s">
        <v>913</v>
      </c>
      <c r="H18" s="452" t="s">
        <v>911</v>
      </c>
      <c r="I18" s="452" t="s">
        <v>912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915</v>
      </c>
      <c r="F19" s="452" t="s">
        <v>916</v>
      </c>
      <c r="G19" s="452" t="s">
        <v>913</v>
      </c>
      <c r="H19" s="452" t="s">
        <v>911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915</v>
      </c>
      <c r="F20" s="452" t="s">
        <v>353</v>
      </c>
      <c r="G20" s="452" t="s">
        <v>913</v>
      </c>
      <c r="H20" s="452" t="s">
        <v>911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915</v>
      </c>
      <c r="F21" s="452" t="s">
        <v>353</v>
      </c>
      <c r="G21" s="452" t="s">
        <v>913</v>
      </c>
      <c r="H21" s="452" t="s">
        <v>911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915</v>
      </c>
      <c r="F22" s="452" t="s">
        <v>916</v>
      </c>
      <c r="G22" s="452" t="s">
        <v>917</v>
      </c>
      <c r="H22" s="452" t="s">
        <v>911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915</v>
      </c>
      <c r="F23" s="452" t="s">
        <v>867</v>
      </c>
      <c r="G23" s="452" t="s">
        <v>917</v>
      </c>
      <c r="H23" s="452" t="s">
        <v>911</v>
      </c>
      <c r="I23" s="452" t="s">
        <v>912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915</v>
      </c>
      <c r="F24" s="452" t="s">
        <v>867</v>
      </c>
      <c r="G24" s="452" t="s">
        <v>917</v>
      </c>
      <c r="H24" s="452" t="s">
        <v>911</v>
      </c>
      <c r="I24" s="452" t="s">
        <v>912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353</v>
      </c>
      <c r="F25" s="452" t="s">
        <v>867</v>
      </c>
      <c r="G25" s="452" t="s">
        <v>908</v>
      </c>
      <c r="H25" s="452" t="s">
        <v>911</v>
      </c>
      <c r="I25" s="452" t="s">
        <v>912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353</v>
      </c>
      <c r="F26" s="452" t="s">
        <v>912</v>
      </c>
      <c r="G26" s="452" t="s">
        <v>917</v>
      </c>
      <c r="H26" s="452" t="s">
        <v>911</v>
      </c>
      <c r="I26" s="452" t="s">
        <v>912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918</v>
      </c>
    </row>
    <row r="49" spans="2:15" x14ac:dyDescent="0.2">
      <c r="B49" s="387" t="s">
        <v>136</v>
      </c>
      <c r="D49" t="s">
        <v>919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920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921</v>
      </c>
      <c r="F5" s="223" t="s">
        <v>922</v>
      </c>
      <c r="G5" s="223" t="s">
        <v>923</v>
      </c>
      <c r="H5" s="223" t="s">
        <v>924</v>
      </c>
      <c r="I5" s="223" t="s">
        <v>925</v>
      </c>
      <c r="J5" s="223" t="s">
        <v>926</v>
      </c>
      <c r="K5" s="223" t="s">
        <v>927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928</v>
      </c>
      <c r="F6" s="282" t="s">
        <v>928</v>
      </c>
      <c r="G6" s="282" t="s">
        <v>928</v>
      </c>
      <c r="H6" s="282" t="s">
        <v>928</v>
      </c>
      <c r="I6" s="282" t="s">
        <v>928</v>
      </c>
      <c r="J6" s="392"/>
      <c r="K6" s="276"/>
      <c r="L6" s="61"/>
      <c r="M6" s="424" t="s">
        <v>781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929</v>
      </c>
      <c r="F7" s="452" t="s">
        <v>930</v>
      </c>
      <c r="G7" s="306" t="s">
        <v>316</v>
      </c>
      <c r="H7" s="306" t="s">
        <v>67</v>
      </c>
      <c r="I7" s="372" t="s">
        <v>931</v>
      </c>
      <c r="J7" s="393" t="s">
        <v>932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930</v>
      </c>
      <c r="F8" s="452" t="s">
        <v>933</v>
      </c>
      <c r="G8" s="306" t="s">
        <v>316</v>
      </c>
      <c r="H8" s="306" t="s">
        <v>67</v>
      </c>
      <c r="I8" s="372" t="s">
        <v>931</v>
      </c>
      <c r="J8" s="393" t="s">
        <v>932</v>
      </c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930</v>
      </c>
      <c r="F9" s="452" t="s">
        <v>933</v>
      </c>
      <c r="G9" s="306" t="s">
        <v>316</v>
      </c>
      <c r="H9" s="306" t="s">
        <v>67</v>
      </c>
      <c r="I9" s="372" t="s">
        <v>931</v>
      </c>
      <c r="J9" s="393" t="s">
        <v>932</v>
      </c>
      <c r="K9" s="300" t="s">
        <v>284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933</v>
      </c>
      <c r="F10" s="452" t="s">
        <v>933</v>
      </c>
      <c r="G10" s="306" t="s">
        <v>316</v>
      </c>
      <c r="H10" s="306" t="s">
        <v>67</v>
      </c>
      <c r="I10" s="372" t="s">
        <v>931</v>
      </c>
      <c r="J10" s="393" t="s">
        <v>932</v>
      </c>
      <c r="K10" s="300" t="s">
        <v>934</v>
      </c>
      <c r="L10" s="61"/>
      <c r="M10" s="414" t="s">
        <v>56</v>
      </c>
      <c r="N10" s="417">
        <f>COUNTIF(E7:I27, "*Alex*")/2</f>
        <v>0</v>
      </c>
      <c r="O10" s="419" t="s">
        <v>935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933</v>
      </c>
      <c r="F11" s="452" t="s">
        <v>933</v>
      </c>
      <c r="G11" s="306" t="s">
        <v>393</v>
      </c>
      <c r="H11" s="372" t="s">
        <v>68</v>
      </c>
      <c r="I11" s="306" t="s">
        <v>68</v>
      </c>
      <c r="J11" s="393" t="s">
        <v>932</v>
      </c>
      <c r="K11" s="300" t="s">
        <v>934</v>
      </c>
      <c r="L11" s="61"/>
      <c r="M11" s="414" t="s">
        <v>57</v>
      </c>
      <c r="N11" s="417">
        <f>COUNTIF(E7:I27, "*Rafi*")/2</f>
        <v>0</v>
      </c>
      <c r="O11" s="419" t="s">
        <v>871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933</v>
      </c>
      <c r="F12" s="452" t="s">
        <v>933</v>
      </c>
      <c r="G12" s="306" t="s">
        <v>393</v>
      </c>
      <c r="H12" s="372" t="s">
        <v>68</v>
      </c>
      <c r="I12" s="306" t="s">
        <v>68</v>
      </c>
      <c r="J12" s="393" t="s">
        <v>932</v>
      </c>
      <c r="K12" s="300" t="s">
        <v>934</v>
      </c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933</v>
      </c>
      <c r="F13" s="452" t="s">
        <v>933</v>
      </c>
      <c r="G13" s="306" t="s">
        <v>393</v>
      </c>
      <c r="H13" s="372" t="s">
        <v>68</v>
      </c>
      <c r="I13" s="306" t="s">
        <v>68</v>
      </c>
      <c r="J13" s="393" t="s">
        <v>932</v>
      </c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933</v>
      </c>
      <c r="F14" s="452" t="s">
        <v>936</v>
      </c>
      <c r="G14" s="306" t="s">
        <v>393</v>
      </c>
      <c r="H14" s="372" t="s">
        <v>68</v>
      </c>
      <c r="I14" s="306" t="s">
        <v>68</v>
      </c>
      <c r="J14" s="393" t="s">
        <v>932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933</v>
      </c>
      <c r="F15" s="452" t="s">
        <v>938</v>
      </c>
      <c r="G15" s="306" t="s">
        <v>393</v>
      </c>
      <c r="H15" s="372" t="s">
        <v>68</v>
      </c>
      <c r="I15" s="306" t="s">
        <v>68</v>
      </c>
      <c r="J15" s="393" t="s">
        <v>932</v>
      </c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933</v>
      </c>
      <c r="F16" s="452" t="s">
        <v>939</v>
      </c>
      <c r="G16" s="306" t="s">
        <v>67</v>
      </c>
      <c r="H16" s="336" t="s">
        <v>393</v>
      </c>
      <c r="I16" s="306" t="s">
        <v>480</v>
      </c>
      <c r="J16" s="393" t="s">
        <v>932</v>
      </c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933</v>
      </c>
      <c r="F17" s="466" t="s">
        <v>940</v>
      </c>
      <c r="G17" s="306" t="s">
        <v>316</v>
      </c>
      <c r="H17" s="336" t="s">
        <v>393</v>
      </c>
      <c r="I17" s="306" t="s">
        <v>480</v>
      </c>
      <c r="J17" s="393" t="s">
        <v>932</v>
      </c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933</v>
      </c>
      <c r="F18" s="466" t="s">
        <v>940</v>
      </c>
      <c r="G18" s="306" t="s">
        <v>316</v>
      </c>
      <c r="H18" s="372" t="s">
        <v>941</v>
      </c>
      <c r="I18" s="306" t="s">
        <v>480</v>
      </c>
      <c r="J18" s="393" t="s">
        <v>932</v>
      </c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933</v>
      </c>
      <c r="F19" s="466" t="s">
        <v>940</v>
      </c>
      <c r="G19" s="306" t="s">
        <v>67</v>
      </c>
      <c r="H19" s="372" t="s">
        <v>941</v>
      </c>
      <c r="I19" s="372" t="s">
        <v>931</v>
      </c>
      <c r="J19" s="393" t="s">
        <v>932</v>
      </c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933</v>
      </c>
      <c r="F20" s="452" t="s">
        <v>66</v>
      </c>
      <c r="G20" s="306" t="s">
        <v>67</v>
      </c>
      <c r="H20" s="372" t="s">
        <v>941</v>
      </c>
      <c r="I20" s="372" t="s">
        <v>931</v>
      </c>
      <c r="J20" s="393" t="s">
        <v>932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933</v>
      </c>
      <c r="F21" s="452" t="s">
        <v>65</v>
      </c>
      <c r="G21" s="306" t="s">
        <v>67</v>
      </c>
      <c r="H21" s="372" t="s">
        <v>941</v>
      </c>
      <c r="I21" s="306" t="s">
        <v>933</v>
      </c>
      <c r="J21" s="393" t="s">
        <v>932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942</v>
      </c>
      <c r="H22" s="372" t="s">
        <v>941</v>
      </c>
      <c r="I22" s="306" t="s">
        <v>933</v>
      </c>
      <c r="J22" s="393" t="s">
        <v>932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532</v>
      </c>
      <c r="G23" s="306" t="s">
        <v>942</v>
      </c>
      <c r="H23" s="372" t="s">
        <v>941</v>
      </c>
      <c r="I23" s="306" t="s">
        <v>943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532</v>
      </c>
      <c r="G24" s="306" t="s">
        <v>942</v>
      </c>
      <c r="H24" s="372" t="s">
        <v>931</v>
      </c>
      <c r="I24" s="306" t="s">
        <v>943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933</v>
      </c>
      <c r="F25" s="452" t="s">
        <v>532</v>
      </c>
      <c r="G25" s="306" t="s">
        <v>942</v>
      </c>
      <c r="H25" s="372" t="s">
        <v>931</v>
      </c>
      <c r="I25" s="306" t="s">
        <v>943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933</v>
      </c>
      <c r="F26" s="452" t="s">
        <v>532</v>
      </c>
      <c r="G26" s="306" t="s">
        <v>942</v>
      </c>
      <c r="H26" s="372" t="s">
        <v>931</v>
      </c>
      <c r="I26" s="372" t="s">
        <v>943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944</v>
      </c>
    </row>
    <row r="49" spans="2:15" x14ac:dyDescent="0.2">
      <c r="B49" s="387" t="s">
        <v>136</v>
      </c>
      <c r="D49" t="s">
        <v>945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947</v>
      </c>
      <c r="F5" s="223" t="s">
        <v>948</v>
      </c>
      <c r="G5" s="223" t="s">
        <v>949</v>
      </c>
      <c r="H5" s="223" t="s">
        <v>950</v>
      </c>
      <c r="I5" s="223" t="s">
        <v>951</v>
      </c>
      <c r="J5" s="223" t="s">
        <v>952</v>
      </c>
      <c r="K5" s="223" t="s">
        <v>953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476</v>
      </c>
      <c r="F6" s="282" t="s">
        <v>476</v>
      </c>
      <c r="G6" s="282" t="s">
        <v>954</v>
      </c>
      <c r="H6" s="282" t="s">
        <v>954</v>
      </c>
      <c r="I6" s="282" t="s">
        <v>954</v>
      </c>
      <c r="J6" s="392"/>
      <c r="K6" s="276"/>
      <c r="L6" s="61"/>
      <c r="M6" s="424" t="s">
        <v>781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339</v>
      </c>
      <c r="H7" s="306" t="s">
        <v>955</v>
      </c>
      <c r="I7" s="306" t="s">
        <v>339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500</v>
      </c>
      <c r="H8" s="336" t="s">
        <v>500</v>
      </c>
      <c r="I8" s="306" t="s">
        <v>284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320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500</v>
      </c>
      <c r="H9" s="336" t="s">
        <v>284</v>
      </c>
      <c r="I9" s="306" t="s">
        <v>284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339</v>
      </c>
      <c r="H10" s="336" t="s">
        <v>500</v>
      </c>
      <c r="I10" s="306" t="s">
        <v>284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339</v>
      </c>
      <c r="H11" s="336" t="s">
        <v>956</v>
      </c>
      <c r="I11" s="306" t="s">
        <v>284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339</v>
      </c>
      <c r="H12" s="336" t="s">
        <v>957</v>
      </c>
      <c r="I12" s="306" t="s">
        <v>284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339</v>
      </c>
      <c r="H13" s="336" t="s">
        <v>957</v>
      </c>
      <c r="I13" s="306" t="s">
        <v>284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958</v>
      </c>
      <c r="F14" s="308"/>
      <c r="G14" s="306" t="s">
        <v>339</v>
      </c>
      <c r="H14" s="336" t="s">
        <v>957</v>
      </c>
      <c r="I14" s="306" t="s">
        <v>284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339</v>
      </c>
      <c r="H15" s="336" t="s">
        <v>957</v>
      </c>
      <c r="I15" s="306" t="s">
        <v>284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959</v>
      </c>
      <c r="H16" s="336" t="s">
        <v>957</v>
      </c>
      <c r="I16" s="306" t="s">
        <v>284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960</v>
      </c>
      <c r="H17" s="372" t="s">
        <v>961</v>
      </c>
      <c r="I17" s="306" t="s">
        <v>284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960</v>
      </c>
      <c r="H18" s="372" t="s">
        <v>961</v>
      </c>
      <c r="I18" s="306" t="s">
        <v>284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284</v>
      </c>
      <c r="H19" s="372" t="s">
        <v>962</v>
      </c>
      <c r="I19" s="306" t="s">
        <v>284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284</v>
      </c>
      <c r="H20" s="372" t="s">
        <v>962</v>
      </c>
      <c r="I20" s="306" t="s">
        <v>284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960</v>
      </c>
      <c r="H21" s="372" t="s">
        <v>962</v>
      </c>
      <c r="I21" s="306" t="s">
        <v>284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960</v>
      </c>
      <c r="H22" s="372" t="s">
        <v>962</v>
      </c>
      <c r="I22" s="306" t="s">
        <v>284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963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960</v>
      </c>
      <c r="H23" s="372" t="s">
        <v>962</v>
      </c>
      <c r="I23" s="306" t="s">
        <v>284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960</v>
      </c>
      <c r="H24" s="372" t="s">
        <v>962</v>
      </c>
      <c r="I24" s="306" t="s">
        <v>284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959</v>
      </c>
      <c r="H25" s="372" t="s">
        <v>962</v>
      </c>
      <c r="I25" s="306" t="s">
        <v>284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959</v>
      </c>
      <c r="H26" s="372" t="s">
        <v>961</v>
      </c>
      <c r="I26" s="306" t="s">
        <v>284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964</v>
      </c>
      <c r="I27" s="439" t="s">
        <v>965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964</v>
      </c>
      <c r="I28" s="439" t="s">
        <v>965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964</v>
      </c>
      <c r="I29" s="439" t="s">
        <v>965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964</v>
      </c>
      <c r="I30" s="439" t="s">
        <v>965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964</v>
      </c>
      <c r="I31" s="439" t="s">
        <v>965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964</v>
      </c>
      <c r="I32" s="439" t="s">
        <v>965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964</v>
      </c>
      <c r="I33" s="439" t="s">
        <v>965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964</v>
      </c>
      <c r="I34" s="439" t="s">
        <v>965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964</v>
      </c>
      <c r="I35" s="439" t="s">
        <v>965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964</v>
      </c>
      <c r="I36" s="439" t="s">
        <v>965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964</v>
      </c>
      <c r="I37" s="439" t="s">
        <v>965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968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969</v>
      </c>
      <c r="F6" s="282" t="s">
        <v>969</v>
      </c>
      <c r="G6" s="282" t="s">
        <v>969</v>
      </c>
      <c r="H6" s="282" t="s">
        <v>969</v>
      </c>
      <c r="I6" s="282" t="s">
        <v>969</v>
      </c>
      <c r="J6" s="392"/>
      <c r="K6" s="276"/>
      <c r="L6" s="61"/>
      <c r="M6" s="424" t="s">
        <v>781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500</v>
      </c>
      <c r="F7" s="306" t="s">
        <v>500</v>
      </c>
      <c r="G7" s="306" t="s">
        <v>284</v>
      </c>
      <c r="H7" s="336" t="s">
        <v>500</v>
      </c>
      <c r="I7" s="306" t="s">
        <v>500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500</v>
      </c>
      <c r="F8" s="306" t="s">
        <v>500</v>
      </c>
      <c r="G8" s="306" t="s">
        <v>500</v>
      </c>
      <c r="H8" s="336" t="s">
        <v>500</v>
      </c>
      <c r="I8" s="306" t="s">
        <v>500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970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500</v>
      </c>
      <c r="F9" s="306" t="s">
        <v>500</v>
      </c>
      <c r="G9" s="306" t="s">
        <v>500</v>
      </c>
      <c r="H9" s="336" t="s">
        <v>971</v>
      </c>
      <c r="I9" s="306" t="s">
        <v>500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 t="s">
        <v>500</v>
      </c>
      <c r="G10" s="306" t="s">
        <v>500</v>
      </c>
      <c r="H10" s="336" t="s">
        <v>971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500</v>
      </c>
      <c r="G11" s="306" t="s">
        <v>284</v>
      </c>
      <c r="H11" s="336" t="s">
        <v>972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973</v>
      </c>
      <c r="F12" s="306" t="s">
        <v>500</v>
      </c>
      <c r="G12" s="306" t="s">
        <v>284</v>
      </c>
      <c r="H12" s="336" t="s">
        <v>972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974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973</v>
      </c>
      <c r="F13" s="306" t="s">
        <v>500</v>
      </c>
      <c r="G13" s="306" t="s">
        <v>284</v>
      </c>
      <c r="H13" s="336" t="s">
        <v>972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973</v>
      </c>
      <c r="F14" s="306" t="s">
        <v>500</v>
      </c>
      <c r="G14" s="306" t="s">
        <v>500</v>
      </c>
      <c r="H14" s="336" t="s">
        <v>975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973</v>
      </c>
      <c r="F15" s="306" t="s">
        <v>500</v>
      </c>
      <c r="G15" s="306" t="s">
        <v>66</v>
      </c>
      <c r="H15" s="336" t="s">
        <v>976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973</v>
      </c>
      <c r="F16" s="306" t="s">
        <v>500</v>
      </c>
      <c r="G16" s="306" t="s">
        <v>66</v>
      </c>
      <c r="H16" s="336" t="s">
        <v>976</v>
      </c>
      <c r="I16" s="306" t="s">
        <v>311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973</v>
      </c>
      <c r="F17" s="306" t="s">
        <v>977</v>
      </c>
      <c r="G17" s="306" t="s">
        <v>978</v>
      </c>
      <c r="H17" s="336" t="s">
        <v>976</v>
      </c>
      <c r="I17" s="306" t="s">
        <v>979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973</v>
      </c>
      <c r="F18" s="306" t="s">
        <v>980</v>
      </c>
      <c r="G18" s="306" t="s">
        <v>978</v>
      </c>
      <c r="H18" s="336" t="s">
        <v>976</v>
      </c>
      <c r="I18" s="306" t="s">
        <v>979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973</v>
      </c>
      <c r="F19" s="306" t="s">
        <v>980</v>
      </c>
      <c r="G19" s="306" t="s">
        <v>978</v>
      </c>
      <c r="H19" s="336" t="s">
        <v>976</v>
      </c>
      <c r="I19" s="306" t="s">
        <v>981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980</v>
      </c>
      <c r="G20" s="306" t="s">
        <v>978</v>
      </c>
      <c r="H20" s="372" t="s">
        <v>982</v>
      </c>
      <c r="I20" s="306" t="s">
        <v>981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977</v>
      </c>
      <c r="G21" s="306" t="s">
        <v>978</v>
      </c>
      <c r="H21" s="372" t="s">
        <v>982</v>
      </c>
      <c r="I21" s="306" t="s">
        <v>981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977</v>
      </c>
      <c r="G22" s="306" t="s">
        <v>978</v>
      </c>
      <c r="H22" s="372" t="s">
        <v>982</v>
      </c>
      <c r="I22" s="306" t="s">
        <v>981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977</v>
      </c>
      <c r="G23" s="306" t="s">
        <v>978</v>
      </c>
      <c r="H23" s="372" t="s">
        <v>982</v>
      </c>
      <c r="I23" s="306" t="s">
        <v>983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977</v>
      </c>
      <c r="G24" s="306" t="s">
        <v>978</v>
      </c>
      <c r="H24" s="372" t="s">
        <v>982</v>
      </c>
      <c r="I24" s="306" t="s">
        <v>965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984</v>
      </c>
      <c r="G25" s="306" t="s">
        <v>978</v>
      </c>
      <c r="H25" s="372" t="s">
        <v>982</v>
      </c>
      <c r="I25" s="306" t="s">
        <v>965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984</v>
      </c>
      <c r="G26" s="306" t="s">
        <v>978</v>
      </c>
      <c r="H26" s="372" t="s">
        <v>284</v>
      </c>
      <c r="I26" s="306" t="s">
        <v>965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985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986</v>
      </c>
      <c r="F5" s="223" t="s">
        <v>987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988</v>
      </c>
      <c r="F6" s="282" t="s">
        <v>988</v>
      </c>
      <c r="G6" s="282" t="s">
        <v>988</v>
      </c>
      <c r="H6" s="282" t="s">
        <v>988</v>
      </c>
      <c r="I6" s="282" t="s">
        <v>988</v>
      </c>
      <c r="J6" s="392"/>
      <c r="K6" s="276"/>
      <c r="L6" s="61"/>
      <c r="M6" s="443" t="s">
        <v>781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989</v>
      </c>
      <c r="F7" s="306" t="s">
        <v>989</v>
      </c>
      <c r="G7" s="306" t="s">
        <v>989</v>
      </c>
      <c r="H7" s="306" t="s">
        <v>989</v>
      </c>
      <c r="I7" s="306" t="s">
        <v>989</v>
      </c>
      <c r="J7" s="393"/>
      <c r="K7" s="301" t="s">
        <v>284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989</v>
      </c>
      <c r="F8" s="306" t="s">
        <v>309</v>
      </c>
      <c r="G8" s="306" t="s">
        <v>66</v>
      </c>
      <c r="H8" s="306" t="s">
        <v>990</v>
      </c>
      <c r="I8" s="306" t="s">
        <v>500</v>
      </c>
      <c r="J8" s="393"/>
      <c r="K8" s="300" t="s">
        <v>284</v>
      </c>
      <c r="L8" s="61"/>
      <c r="M8" s="446" t="s">
        <v>54</v>
      </c>
      <c r="N8" s="440">
        <f>COUNTIF(E7:I27, "*YZ*")/2</f>
        <v>2</v>
      </c>
      <c r="O8" s="447" t="s">
        <v>397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990</v>
      </c>
      <c r="I9" s="306" t="s">
        <v>500</v>
      </c>
      <c r="J9" s="393"/>
      <c r="K9" s="300" t="s">
        <v>284</v>
      </c>
      <c r="L9" s="61"/>
      <c r="M9" s="446" t="s">
        <v>55</v>
      </c>
      <c r="N9" s="440">
        <f>COUNTIF(E7:I27, "*James*")/2</f>
        <v>0</v>
      </c>
      <c r="O9" s="447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527</v>
      </c>
      <c r="G10" s="306" t="s">
        <v>66</v>
      </c>
      <c r="H10" s="306" t="s">
        <v>990</v>
      </c>
      <c r="I10" s="306" t="s">
        <v>991</v>
      </c>
      <c r="J10" s="393"/>
      <c r="K10" s="300" t="s">
        <v>284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309</v>
      </c>
      <c r="F11" s="306" t="s">
        <v>527</v>
      </c>
      <c r="G11" s="306" t="s">
        <v>53</v>
      </c>
      <c r="H11" s="372" t="s">
        <v>58</v>
      </c>
      <c r="I11" s="306" t="s">
        <v>414</v>
      </c>
      <c r="J11" s="393"/>
      <c r="K11" s="300" t="s">
        <v>284</v>
      </c>
      <c r="L11" s="61"/>
      <c r="M11" s="446" t="s">
        <v>57</v>
      </c>
      <c r="N11" s="440">
        <f>COUNTIF(E7:I27, "*Rafi*")/2</f>
        <v>0</v>
      </c>
      <c r="O11" s="447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527</v>
      </c>
      <c r="G12" s="306" t="s">
        <v>53</v>
      </c>
      <c r="H12" s="372" t="s">
        <v>58</v>
      </c>
      <c r="I12" s="306" t="s">
        <v>414</v>
      </c>
      <c r="J12" s="393"/>
      <c r="K12" s="300" t="s">
        <v>284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527</v>
      </c>
      <c r="G13" s="306" t="s">
        <v>781</v>
      </c>
      <c r="H13" s="372" t="s">
        <v>58</v>
      </c>
      <c r="I13" s="306" t="s">
        <v>414</v>
      </c>
      <c r="J13" s="393"/>
      <c r="K13" s="300" t="s">
        <v>284</v>
      </c>
      <c r="L13" s="61"/>
      <c r="M13" s="446" t="s">
        <v>59</v>
      </c>
      <c r="N13" s="440">
        <f>COUNTIF(E7:I27, "*Nicholas*")/2</f>
        <v>0</v>
      </c>
      <c r="O13" s="447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284</v>
      </c>
      <c r="F14" s="306" t="s">
        <v>857</v>
      </c>
      <c r="G14" s="306" t="s">
        <v>781</v>
      </c>
      <c r="H14" s="372" t="s">
        <v>58</v>
      </c>
      <c r="I14" s="306" t="s">
        <v>414</v>
      </c>
      <c r="J14" s="393" t="s">
        <v>992</v>
      </c>
      <c r="K14" s="300" t="s">
        <v>284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284</v>
      </c>
      <c r="F15" s="306" t="s">
        <v>781</v>
      </c>
      <c r="G15" s="306" t="s">
        <v>781</v>
      </c>
      <c r="H15" s="372" t="s">
        <v>58</v>
      </c>
      <c r="I15" s="306" t="s">
        <v>414</v>
      </c>
      <c r="J15" s="393" t="s">
        <v>992</v>
      </c>
      <c r="K15" s="300" t="s">
        <v>284</v>
      </c>
      <c r="L15" s="61"/>
      <c r="M15" s="446" t="s">
        <v>61</v>
      </c>
      <c r="N15" s="440">
        <f>COUNTIF(E7:I27, "*Tai Wei*")/2</f>
        <v>0</v>
      </c>
      <c r="O15" s="447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284</v>
      </c>
      <c r="F16" s="306" t="s">
        <v>798</v>
      </c>
      <c r="G16" s="306" t="s">
        <v>993</v>
      </c>
      <c r="H16" s="336" t="s">
        <v>994</v>
      </c>
      <c r="I16" s="306" t="s">
        <v>995</v>
      </c>
      <c r="J16" s="393" t="s">
        <v>992</v>
      </c>
      <c r="K16" s="300"/>
      <c r="L16" s="61"/>
      <c r="M16" s="446" t="s">
        <v>829</v>
      </c>
      <c r="N16" s="440">
        <f>COUNTIF(E7:I27, "*Casey*")/2</f>
        <v>0</v>
      </c>
      <c r="O16" s="447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284</v>
      </c>
      <c r="F17" s="306" t="s">
        <v>798</v>
      </c>
      <c r="G17" s="306" t="s">
        <v>993</v>
      </c>
      <c r="H17" s="336" t="s">
        <v>994</v>
      </c>
      <c r="I17" s="306" t="s">
        <v>996</v>
      </c>
      <c r="J17" s="393" t="s">
        <v>992</v>
      </c>
      <c r="K17" s="300"/>
      <c r="L17" s="61"/>
      <c r="M17" s="446" t="s">
        <v>62</v>
      </c>
      <c r="N17" s="440">
        <f>COUNTIF(E7:I27, "*Vijay*")/2</f>
        <v>0</v>
      </c>
      <c r="O17" s="447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284</v>
      </c>
      <c r="F18" s="306" t="s">
        <v>798</v>
      </c>
      <c r="G18" s="306" t="s">
        <v>993</v>
      </c>
      <c r="H18" s="336" t="s">
        <v>994</v>
      </c>
      <c r="I18" s="306" t="s">
        <v>996</v>
      </c>
      <c r="J18" s="393" t="s">
        <v>992</v>
      </c>
      <c r="K18" s="300"/>
      <c r="L18" s="61"/>
      <c r="M18" s="446" t="s">
        <v>63</v>
      </c>
      <c r="N18" s="440">
        <f>COUNTIF(E7:I27, "*Griselda*")/2</f>
        <v>0</v>
      </c>
      <c r="O18" s="447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500</v>
      </c>
      <c r="F19" s="306" t="s">
        <v>798</v>
      </c>
      <c r="G19" s="306" t="s">
        <v>993</v>
      </c>
      <c r="H19" s="336" t="s">
        <v>994</v>
      </c>
      <c r="I19" s="306" t="s">
        <v>500</v>
      </c>
      <c r="J19" s="393" t="s">
        <v>992</v>
      </c>
      <c r="K19" s="300"/>
      <c r="L19" s="61"/>
      <c r="M19" s="446" t="s">
        <v>64</v>
      </c>
      <c r="N19" s="440">
        <f>COUNTIF(E7:I27, "*Haikal*")/2</f>
        <v>0</v>
      </c>
      <c r="O19" s="447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997</v>
      </c>
      <c r="F20" s="306" t="s">
        <v>798</v>
      </c>
      <c r="G20" s="306" t="s">
        <v>993</v>
      </c>
      <c r="H20" s="336" t="s">
        <v>994</v>
      </c>
      <c r="I20" s="306" t="s">
        <v>500</v>
      </c>
      <c r="J20" s="393" t="s">
        <v>992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997</v>
      </c>
      <c r="F21" s="306" t="s">
        <v>559</v>
      </c>
      <c r="G21" s="306" t="s">
        <v>998</v>
      </c>
      <c r="H21" s="336" t="s">
        <v>994</v>
      </c>
      <c r="I21" s="306" t="s">
        <v>500</v>
      </c>
      <c r="J21" s="393" t="s">
        <v>992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999</v>
      </c>
      <c r="F22" s="306" t="s">
        <v>1000</v>
      </c>
      <c r="G22" s="306" t="s">
        <v>66</v>
      </c>
      <c r="H22" s="336" t="s">
        <v>994</v>
      </c>
      <c r="I22" s="306" t="s">
        <v>67</v>
      </c>
      <c r="J22" s="393" t="s">
        <v>992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999</v>
      </c>
      <c r="F23" s="306" t="s">
        <v>1000</v>
      </c>
      <c r="G23" s="306" t="s">
        <v>66</v>
      </c>
      <c r="H23" s="336" t="s">
        <v>994</v>
      </c>
      <c r="I23" s="306" t="s">
        <v>67</v>
      </c>
      <c r="J23" s="393" t="s">
        <v>992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997</v>
      </c>
      <c r="F24" s="306" t="s">
        <v>1000</v>
      </c>
      <c r="G24" s="306" t="s">
        <v>998</v>
      </c>
      <c r="H24" s="336" t="s">
        <v>67</v>
      </c>
      <c r="I24" s="306" t="s">
        <v>67</v>
      </c>
      <c r="J24" s="393" t="s">
        <v>992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997</v>
      </c>
      <c r="F25" s="306" t="s">
        <v>1001</v>
      </c>
      <c r="G25" s="306" t="s">
        <v>998</v>
      </c>
      <c r="H25" s="336" t="s">
        <v>67</v>
      </c>
      <c r="I25" s="306" t="s">
        <v>67</v>
      </c>
      <c r="J25" s="393" t="s">
        <v>992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997</v>
      </c>
      <c r="F26" s="306" t="s">
        <v>1001</v>
      </c>
      <c r="G26" s="306" t="s">
        <v>998</v>
      </c>
      <c r="H26" s="372"/>
      <c r="I26" s="372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1003</v>
      </c>
      <c r="F5" s="223" t="s">
        <v>1004</v>
      </c>
      <c r="G5" s="223" t="s">
        <v>1005</v>
      </c>
      <c r="H5" s="223" t="s">
        <v>1006</v>
      </c>
      <c r="I5" s="223" t="s">
        <v>1007</v>
      </c>
      <c r="J5" s="223" t="s">
        <v>1008</v>
      </c>
      <c r="K5" s="223" t="s">
        <v>1009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1010</v>
      </c>
      <c r="F6" s="282" t="s">
        <v>1010</v>
      </c>
      <c r="G6" s="282" t="s">
        <v>1010</v>
      </c>
      <c r="H6" s="282" t="s">
        <v>1010</v>
      </c>
      <c r="I6" s="282" t="s">
        <v>1010</v>
      </c>
      <c r="J6" s="392"/>
      <c r="K6" s="276"/>
      <c r="L6" s="61"/>
      <c r="M6" s="424" t="s">
        <v>781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1011</v>
      </c>
      <c r="F7" s="306" t="s">
        <v>1011</v>
      </c>
      <c r="G7" s="306" t="s">
        <v>781</v>
      </c>
      <c r="H7" s="336"/>
      <c r="I7" s="306"/>
      <c r="J7" s="393" t="s">
        <v>991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1011</v>
      </c>
      <c r="F8" s="306" t="s">
        <v>1011</v>
      </c>
      <c r="G8" s="306" t="s">
        <v>781</v>
      </c>
      <c r="H8" s="336" t="s">
        <v>58</v>
      </c>
      <c r="I8" s="306"/>
      <c r="J8" s="393" t="s">
        <v>991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1011</v>
      </c>
      <c r="F9" s="306" t="s">
        <v>1011</v>
      </c>
      <c r="G9" s="306" t="s">
        <v>1012</v>
      </c>
      <c r="H9" s="336" t="s">
        <v>58</v>
      </c>
      <c r="I9" s="306" t="s">
        <v>284</v>
      </c>
      <c r="J9" s="393" t="s">
        <v>1013</v>
      </c>
      <c r="K9" s="300" t="s">
        <v>1014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1015</v>
      </c>
      <c r="F10" s="306" t="s">
        <v>1011</v>
      </c>
      <c r="G10" s="306" t="s">
        <v>1016</v>
      </c>
      <c r="H10" s="336" t="s">
        <v>58</v>
      </c>
      <c r="I10" s="306" t="s">
        <v>284</v>
      </c>
      <c r="J10" s="393" t="s">
        <v>1013</v>
      </c>
      <c r="K10" s="300" t="s">
        <v>1017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1015</v>
      </c>
      <c r="F11" s="306" t="s">
        <v>1018</v>
      </c>
      <c r="G11" s="306" t="s">
        <v>284</v>
      </c>
      <c r="H11" s="372" t="s">
        <v>58</v>
      </c>
      <c r="I11" s="306" t="s">
        <v>284</v>
      </c>
      <c r="J11" s="393" t="s">
        <v>1013</v>
      </c>
      <c r="K11" s="300" t="s">
        <v>1017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1015</v>
      </c>
      <c r="F12" s="306" t="s">
        <v>1018</v>
      </c>
      <c r="G12" s="306" t="s">
        <v>284</v>
      </c>
      <c r="H12" s="372" t="s">
        <v>58</v>
      </c>
      <c r="I12" s="306" t="s">
        <v>284</v>
      </c>
      <c r="J12" s="393" t="s">
        <v>1013</v>
      </c>
      <c r="K12" s="300" t="s">
        <v>1017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1015</v>
      </c>
      <c r="F13" s="306" t="s">
        <v>1018</v>
      </c>
      <c r="G13" s="306" t="s">
        <v>284</v>
      </c>
      <c r="H13" s="372" t="s">
        <v>58</v>
      </c>
      <c r="I13" s="306" t="s">
        <v>284</v>
      </c>
      <c r="J13" s="393" t="s">
        <v>1013</v>
      </c>
      <c r="K13" s="300" t="s">
        <v>1017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1019</v>
      </c>
      <c r="F14" s="306" t="s">
        <v>1018</v>
      </c>
      <c r="G14" s="306" t="s">
        <v>284</v>
      </c>
      <c r="H14" s="372" t="s">
        <v>58</v>
      </c>
      <c r="I14" s="306" t="s">
        <v>284</v>
      </c>
      <c r="J14" s="393" t="s">
        <v>1013</v>
      </c>
      <c r="K14" s="300" t="s">
        <v>1017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1019</v>
      </c>
      <c r="F15" s="306" t="s">
        <v>1018</v>
      </c>
      <c r="G15" s="306" t="s">
        <v>500</v>
      </c>
      <c r="H15" s="372" t="s">
        <v>58</v>
      </c>
      <c r="I15" s="306" t="s">
        <v>284</v>
      </c>
      <c r="J15" s="393" t="s">
        <v>1013</v>
      </c>
      <c r="K15" s="300" t="s">
        <v>1017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1020</v>
      </c>
      <c r="F16" s="306" t="s">
        <v>1018</v>
      </c>
      <c r="G16" s="306" t="s">
        <v>65</v>
      </c>
      <c r="H16" s="336" t="s">
        <v>1021</v>
      </c>
      <c r="I16" s="306" t="s">
        <v>991</v>
      </c>
      <c r="J16" s="393" t="s">
        <v>1013</v>
      </c>
      <c r="K16" s="300" t="s">
        <v>1017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1023</v>
      </c>
      <c r="G17" s="306" t="s">
        <v>1024</v>
      </c>
      <c r="H17" s="336" t="s">
        <v>1021</v>
      </c>
      <c r="I17" s="306" t="s">
        <v>991</v>
      </c>
      <c r="J17" s="393" t="s">
        <v>1013</v>
      </c>
      <c r="K17" s="300" t="s">
        <v>1017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1025</v>
      </c>
      <c r="G18" s="306" t="s">
        <v>1024</v>
      </c>
      <c r="H18" s="336" t="s">
        <v>1021</v>
      </c>
      <c r="I18" s="306" t="s">
        <v>991</v>
      </c>
      <c r="J18" s="393" t="s">
        <v>1013</v>
      </c>
      <c r="K18" s="300" t="s">
        <v>1017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1025</v>
      </c>
      <c r="G19" s="306" t="s">
        <v>1024</v>
      </c>
      <c r="H19" s="336" t="s">
        <v>1026</v>
      </c>
      <c r="I19" s="306" t="s">
        <v>991</v>
      </c>
      <c r="J19" s="393" t="s">
        <v>1013</v>
      </c>
      <c r="K19" s="300" t="s">
        <v>1017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1025</v>
      </c>
      <c r="G20" s="306" t="s">
        <v>1024</v>
      </c>
      <c r="H20" s="336" t="s">
        <v>1026</v>
      </c>
      <c r="I20" s="306" t="s">
        <v>991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333</v>
      </c>
      <c r="G21" s="306" t="s">
        <v>1024</v>
      </c>
      <c r="H21" s="336" t="s">
        <v>1021</v>
      </c>
      <c r="I21" s="306" t="s">
        <v>991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1027</v>
      </c>
      <c r="G22" s="306" t="s">
        <v>65</v>
      </c>
      <c r="H22" s="336" t="s">
        <v>1021</v>
      </c>
      <c r="I22" s="306" t="s">
        <v>991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1027</v>
      </c>
      <c r="G23" s="306" t="s">
        <v>65</v>
      </c>
      <c r="H23" s="336" t="s">
        <v>1021</v>
      </c>
      <c r="I23" s="306" t="s">
        <v>991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1027</v>
      </c>
      <c r="G24" s="306" t="s">
        <v>65</v>
      </c>
      <c r="H24" s="336" t="s">
        <v>542</v>
      </c>
      <c r="I24" s="306" t="s">
        <v>991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1028</v>
      </c>
      <c r="G25" s="306" t="s">
        <v>65</v>
      </c>
      <c r="H25" s="336" t="s">
        <v>1029</v>
      </c>
      <c r="I25" s="306" t="s">
        <v>991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1030</v>
      </c>
      <c r="G26" s="306" t="s">
        <v>65</v>
      </c>
      <c r="H26" s="336" t="s">
        <v>1029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966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1032</v>
      </c>
      <c r="F5" s="223" t="s">
        <v>1033</v>
      </c>
      <c r="G5" s="223" t="s">
        <v>1034</v>
      </c>
      <c r="H5" s="223" t="s">
        <v>1035</v>
      </c>
      <c r="I5" s="223" t="s">
        <v>1036</v>
      </c>
      <c r="J5" s="223" t="s">
        <v>1037</v>
      </c>
      <c r="K5" s="223" t="s">
        <v>1038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781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1039</v>
      </c>
      <c r="K7" s="393" t="s">
        <v>1040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1041</v>
      </c>
      <c r="K8" s="393" t="s">
        <v>1040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284</v>
      </c>
      <c r="F9" s="306"/>
      <c r="G9" s="306" t="s">
        <v>559</v>
      </c>
      <c r="H9" s="336"/>
      <c r="I9" s="306"/>
      <c r="J9" s="393" t="s">
        <v>1041</v>
      </c>
      <c r="K9" s="393" t="s">
        <v>1040</v>
      </c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500</v>
      </c>
      <c r="F10" s="306"/>
      <c r="G10" s="306" t="s">
        <v>284</v>
      </c>
      <c r="H10" s="336"/>
      <c r="I10" s="306"/>
      <c r="J10" s="393" t="s">
        <v>1041</v>
      </c>
      <c r="K10" s="393" t="s">
        <v>1040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500</v>
      </c>
      <c r="F11" s="306" t="s">
        <v>781</v>
      </c>
      <c r="G11" s="306" t="s">
        <v>284</v>
      </c>
      <c r="H11" s="372" t="s">
        <v>54</v>
      </c>
      <c r="I11" s="306"/>
      <c r="J11" s="393" t="s">
        <v>1041</v>
      </c>
      <c r="K11" s="393" t="s">
        <v>1040</v>
      </c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781</v>
      </c>
      <c r="G12" s="306" t="s">
        <v>284</v>
      </c>
      <c r="H12" s="372" t="s">
        <v>54</v>
      </c>
      <c r="I12" s="306"/>
      <c r="J12" s="393" t="s">
        <v>1041</v>
      </c>
      <c r="K12" s="393" t="s">
        <v>1040</v>
      </c>
      <c r="L12" s="61"/>
      <c r="M12" s="414" t="s">
        <v>58</v>
      </c>
      <c r="N12" s="417">
        <f>COUNTIF(E7:I27, "*Wei Yen*")/2</f>
        <v>0</v>
      </c>
      <c r="O12" s="419" t="s">
        <v>1042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500</v>
      </c>
      <c r="F13" s="306" t="s">
        <v>781</v>
      </c>
      <c r="G13" s="306" t="s">
        <v>500</v>
      </c>
      <c r="H13" s="372" t="s">
        <v>54</v>
      </c>
      <c r="I13" s="306"/>
      <c r="J13" s="393" t="s">
        <v>1041</v>
      </c>
      <c r="K13" s="393" t="s">
        <v>1040</v>
      </c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781</v>
      </c>
      <c r="F14" s="306" t="s">
        <v>781</v>
      </c>
      <c r="G14" s="306" t="s">
        <v>54</v>
      </c>
      <c r="H14" s="372" t="s">
        <v>54</v>
      </c>
      <c r="I14" s="306"/>
      <c r="J14" s="393" t="s">
        <v>1041</v>
      </c>
      <c r="K14" s="393" t="s">
        <v>1040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1022</v>
      </c>
      <c r="F15" s="306" t="s">
        <v>781</v>
      </c>
      <c r="G15" s="306" t="s">
        <v>54</v>
      </c>
      <c r="H15" s="372" t="s">
        <v>1043</v>
      </c>
      <c r="I15" s="306" t="s">
        <v>1044</v>
      </c>
      <c r="J15" s="393" t="s">
        <v>1041</v>
      </c>
      <c r="K15" s="393" t="s">
        <v>1040</v>
      </c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1022</v>
      </c>
      <c r="F16" s="306" t="s">
        <v>781</v>
      </c>
      <c r="G16" s="306" t="s">
        <v>54</v>
      </c>
      <c r="H16" s="336" t="s">
        <v>1045</v>
      </c>
      <c r="I16" s="306" t="s">
        <v>1046</v>
      </c>
      <c r="J16" s="393" t="s">
        <v>1041</v>
      </c>
      <c r="K16" s="393" t="s">
        <v>1040</v>
      </c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1022</v>
      </c>
      <c r="F17" s="306" t="s">
        <v>819</v>
      </c>
      <c r="G17" s="306" t="s">
        <v>65</v>
      </c>
      <c r="H17" s="336" t="s">
        <v>965</v>
      </c>
      <c r="I17" s="306" t="s">
        <v>1046</v>
      </c>
      <c r="J17" s="393" t="s">
        <v>1041</v>
      </c>
      <c r="K17" s="393" t="s">
        <v>1040</v>
      </c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1022</v>
      </c>
      <c r="F18" s="306" t="s">
        <v>783</v>
      </c>
      <c r="G18" s="306" t="s">
        <v>65</v>
      </c>
      <c r="H18" s="372" t="s">
        <v>982</v>
      </c>
      <c r="I18" s="306" t="s">
        <v>1046</v>
      </c>
      <c r="J18" s="393" t="s">
        <v>1041</v>
      </c>
      <c r="K18" s="393" t="s">
        <v>1040</v>
      </c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1022</v>
      </c>
      <c r="F19" s="306" t="s">
        <v>1047</v>
      </c>
      <c r="G19" s="306" t="s">
        <v>65</v>
      </c>
      <c r="H19" s="372" t="s">
        <v>982</v>
      </c>
      <c r="I19" s="306" t="s">
        <v>1043</v>
      </c>
      <c r="J19" s="393" t="s">
        <v>1041</v>
      </c>
      <c r="K19" s="393" t="s">
        <v>1040</v>
      </c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1048</v>
      </c>
      <c r="F20" s="306" t="s">
        <v>1049</v>
      </c>
      <c r="G20" s="306" t="s">
        <v>340</v>
      </c>
      <c r="H20" s="372" t="s">
        <v>1050</v>
      </c>
      <c r="I20" s="306" t="s">
        <v>982</v>
      </c>
      <c r="J20" s="393" t="s">
        <v>1041</v>
      </c>
      <c r="K20" s="393" t="s">
        <v>1040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1051</v>
      </c>
      <c r="F21" s="306" t="s">
        <v>1052</v>
      </c>
      <c r="G21" s="306" t="s">
        <v>340</v>
      </c>
      <c r="H21" s="372" t="s">
        <v>1050</v>
      </c>
      <c r="I21" s="306" t="s">
        <v>982</v>
      </c>
      <c r="J21" s="393" t="s">
        <v>1041</v>
      </c>
      <c r="K21" s="393" t="s">
        <v>1040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523</v>
      </c>
      <c r="F22" s="306" t="s">
        <v>1052</v>
      </c>
      <c r="G22" s="306" t="s">
        <v>340</v>
      </c>
      <c r="H22" s="372" t="s">
        <v>1050</v>
      </c>
      <c r="I22" s="306" t="s">
        <v>1053</v>
      </c>
      <c r="J22" s="393" t="s">
        <v>1041</v>
      </c>
      <c r="K22" s="393" t="s">
        <v>1040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523</v>
      </c>
      <c r="F23" s="306" t="s">
        <v>1052</v>
      </c>
      <c r="G23" s="306" t="s">
        <v>340</v>
      </c>
      <c r="H23" s="372" t="s">
        <v>1050</v>
      </c>
      <c r="I23" s="306" t="s">
        <v>1053</v>
      </c>
      <c r="J23" s="393" t="s">
        <v>1041</v>
      </c>
      <c r="K23" s="393" t="s">
        <v>1040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1052</v>
      </c>
      <c r="G24" s="306" t="s">
        <v>340</v>
      </c>
      <c r="H24" s="372" t="s">
        <v>982</v>
      </c>
      <c r="I24" s="306" t="s">
        <v>1053</v>
      </c>
      <c r="J24" s="393" t="s">
        <v>1041</v>
      </c>
      <c r="K24" s="393" t="s">
        <v>1040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1052</v>
      </c>
      <c r="G25" s="306" t="s">
        <v>340</v>
      </c>
      <c r="H25" s="372" t="s">
        <v>982</v>
      </c>
      <c r="I25" s="306" t="s">
        <v>1053</v>
      </c>
      <c r="J25" s="393" t="s">
        <v>1041</v>
      </c>
      <c r="K25" s="393" t="s">
        <v>1040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1054</v>
      </c>
      <c r="G26" s="306"/>
      <c r="H26" s="372" t="s">
        <v>56</v>
      </c>
      <c r="I26" s="372" t="s">
        <v>1055</v>
      </c>
      <c r="J26" s="393" t="s">
        <v>1041</v>
      </c>
      <c r="K26" s="393" t="s">
        <v>1040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1056</v>
      </c>
      <c r="J27" s="393" t="s">
        <v>1041</v>
      </c>
      <c r="K27" s="393" t="s">
        <v>1040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1056</v>
      </c>
      <c r="J28" s="393" t="s">
        <v>1041</v>
      </c>
      <c r="K28" s="393" t="s">
        <v>1040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1056</v>
      </c>
      <c r="J29" s="393" t="s">
        <v>1041</v>
      </c>
      <c r="K29" s="393" t="s">
        <v>1040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1056</v>
      </c>
      <c r="J30" s="393" t="s">
        <v>1041</v>
      </c>
      <c r="K30" s="393" t="s">
        <v>1040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1056</v>
      </c>
      <c r="J31" s="393" t="s">
        <v>1041</v>
      </c>
      <c r="K31" s="393" t="s">
        <v>1040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1056</v>
      </c>
      <c r="J32" s="393" t="s">
        <v>1041</v>
      </c>
      <c r="K32" s="393" t="s">
        <v>1040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1056</v>
      </c>
      <c r="J33" s="393" t="s">
        <v>1041</v>
      </c>
      <c r="K33" s="393" t="s">
        <v>1040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1056</v>
      </c>
      <c r="J34" s="393" t="s">
        <v>1041</v>
      </c>
      <c r="K34" s="393" t="s">
        <v>1040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1056</v>
      </c>
      <c r="J35" s="393" t="s">
        <v>1041</v>
      </c>
      <c r="K35" s="393" t="s">
        <v>1040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1056</v>
      </c>
      <c r="J36" s="393" t="s">
        <v>1041</v>
      </c>
      <c r="K36" s="393" t="s">
        <v>1040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967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1058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1059</v>
      </c>
      <c r="J5" s="223" t="s">
        <v>1060</v>
      </c>
      <c r="K5" s="223" t="s">
        <v>1061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1062</v>
      </c>
      <c r="F6" s="282" t="s">
        <v>1062</v>
      </c>
      <c r="G6" s="282" t="s">
        <v>1062</v>
      </c>
      <c r="H6" s="282" t="s">
        <v>1062</v>
      </c>
      <c r="I6" s="282" t="s">
        <v>1062</v>
      </c>
      <c r="J6" s="392"/>
      <c r="K6" s="276"/>
      <c r="L6" s="61"/>
      <c r="M6" s="424" t="s">
        <v>781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1063</v>
      </c>
      <c r="F7" s="306" t="s">
        <v>284</v>
      </c>
      <c r="G7" s="306" t="s">
        <v>1064</v>
      </c>
      <c r="H7" s="336" t="s">
        <v>284</v>
      </c>
      <c r="I7" s="306" t="s">
        <v>1063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1065</v>
      </c>
      <c r="F8" s="306" t="s">
        <v>284</v>
      </c>
      <c r="G8" s="306" t="s">
        <v>1064</v>
      </c>
      <c r="H8" s="336" t="s">
        <v>284</v>
      </c>
      <c r="I8" s="306" t="s">
        <v>1063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1065</v>
      </c>
      <c r="F9" s="306" t="s">
        <v>284</v>
      </c>
      <c r="G9" s="306" t="s">
        <v>962</v>
      </c>
      <c r="H9" s="336" t="s">
        <v>284</v>
      </c>
      <c r="I9" s="306" t="s">
        <v>1066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520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1043</v>
      </c>
      <c r="F10" s="306" t="s">
        <v>284</v>
      </c>
      <c r="G10" s="306" t="s">
        <v>962</v>
      </c>
      <c r="H10" s="336" t="s">
        <v>56</v>
      </c>
      <c r="I10" s="306" t="s">
        <v>500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284</v>
      </c>
      <c r="G11" s="306" t="s">
        <v>1067</v>
      </c>
      <c r="H11" s="372" t="s">
        <v>286</v>
      </c>
      <c r="I11" s="306" t="s">
        <v>500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520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284</v>
      </c>
      <c r="F12" s="306" t="s">
        <v>56</v>
      </c>
      <c r="G12" s="306" t="s">
        <v>1067</v>
      </c>
      <c r="H12" s="372" t="s">
        <v>286</v>
      </c>
      <c r="I12" s="306" t="s">
        <v>500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284</v>
      </c>
      <c r="F13" s="306" t="s">
        <v>56</v>
      </c>
      <c r="G13" s="306" t="s">
        <v>1067</v>
      </c>
      <c r="H13" s="372" t="s">
        <v>286</v>
      </c>
      <c r="I13" s="306" t="s">
        <v>500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1043</v>
      </c>
      <c r="F14" s="306" t="s">
        <v>56</v>
      </c>
      <c r="G14" s="306" t="s">
        <v>1067</v>
      </c>
      <c r="H14" s="372" t="s">
        <v>286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962</v>
      </c>
      <c r="H15" s="372" t="s">
        <v>286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1068</v>
      </c>
      <c r="G16" s="306" t="s">
        <v>53</v>
      </c>
      <c r="H16" s="372" t="s">
        <v>1069</v>
      </c>
      <c r="I16" s="306" t="s">
        <v>482</v>
      </c>
      <c r="J16" s="393"/>
      <c r="K16" s="300"/>
      <c r="L16" s="61"/>
      <c r="M16" s="414" t="s">
        <v>829</v>
      </c>
      <c r="N16" s="417">
        <f>COUNTIF(E7:I27, "*Casey*")/2</f>
        <v>0</v>
      </c>
      <c r="O16" s="419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1070</v>
      </c>
      <c r="G17" s="306" t="s">
        <v>743</v>
      </c>
      <c r="H17" s="61" t="s">
        <v>482</v>
      </c>
      <c r="I17" s="306" t="s">
        <v>482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1012</v>
      </c>
      <c r="F18" s="306" t="s">
        <v>1070</v>
      </c>
      <c r="G18" s="306" t="s">
        <v>743</v>
      </c>
      <c r="H18" s="336" t="s">
        <v>1071</v>
      </c>
      <c r="I18" s="306" t="s">
        <v>330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1012</v>
      </c>
      <c r="F19" s="306" t="s">
        <v>1070</v>
      </c>
      <c r="G19" s="306" t="s">
        <v>743</v>
      </c>
      <c r="H19" s="336" t="s">
        <v>284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520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1072</v>
      </c>
      <c r="F20" s="306" t="s">
        <v>1070</v>
      </c>
      <c r="G20" s="306" t="s">
        <v>743</v>
      </c>
      <c r="H20" s="372" t="s">
        <v>482</v>
      </c>
      <c r="I20" s="306" t="s">
        <v>500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1073</v>
      </c>
      <c r="F21" s="306" t="s">
        <v>1074</v>
      </c>
      <c r="G21" s="306" t="s">
        <v>743</v>
      </c>
      <c r="H21" s="372" t="s">
        <v>482</v>
      </c>
      <c r="I21" s="306" t="s">
        <v>500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781</v>
      </c>
      <c r="F22" s="306" t="s">
        <v>1075</v>
      </c>
      <c r="G22" s="306" t="s">
        <v>743</v>
      </c>
      <c r="H22" s="372" t="s">
        <v>284</v>
      </c>
      <c r="I22" s="306" t="s">
        <v>500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781</v>
      </c>
      <c r="F23" s="306" t="s">
        <v>1075</v>
      </c>
      <c r="G23" s="306" t="s">
        <v>743</v>
      </c>
      <c r="H23" s="372" t="s">
        <v>284</v>
      </c>
      <c r="I23" s="306" t="s">
        <v>500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781</v>
      </c>
      <c r="F24" s="306" t="s">
        <v>1076</v>
      </c>
      <c r="G24" s="306" t="s">
        <v>743</v>
      </c>
      <c r="H24" s="372" t="s">
        <v>284</v>
      </c>
      <c r="I24" s="306" t="s">
        <v>500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1077</v>
      </c>
      <c r="F25" s="306" t="s">
        <v>1078</v>
      </c>
      <c r="G25" s="306" t="s">
        <v>1079</v>
      </c>
      <c r="H25" s="372" t="s">
        <v>284</v>
      </c>
      <c r="I25" s="306" t="s">
        <v>500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1078</v>
      </c>
      <c r="G26" s="306" t="s">
        <v>1080</v>
      </c>
      <c r="H26" s="372" t="s">
        <v>284</v>
      </c>
      <c r="I26" s="306" t="s">
        <v>500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1081</v>
      </c>
      <c r="G27" s="306" t="s">
        <v>1080</v>
      </c>
      <c r="H27" s="372" t="s">
        <v>284</v>
      </c>
      <c r="I27" s="306" t="s">
        <v>500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56"/>
      <c r="D40" s="656"/>
      <c r="E40" s="656"/>
      <c r="F40" s="6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1082</v>
      </c>
    </row>
    <row r="49" spans="2:15" x14ac:dyDescent="0.2">
      <c r="B49" s="387" t="s">
        <v>136</v>
      </c>
      <c r="D49" t="s">
        <v>1083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1084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282" t="s">
        <v>1085</v>
      </c>
      <c r="G6" s="282" t="s">
        <v>1085</v>
      </c>
      <c r="H6" s="282" t="s">
        <v>1085</v>
      </c>
      <c r="I6" s="282" t="s">
        <v>1085</v>
      </c>
      <c r="J6" s="392"/>
      <c r="K6" s="276"/>
      <c r="L6" s="61"/>
      <c r="M6" s="424" t="s">
        <v>781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1086</v>
      </c>
      <c r="F7" s="306" t="s">
        <v>1086</v>
      </c>
      <c r="G7" s="306" t="s">
        <v>1086</v>
      </c>
      <c r="H7" s="306" t="s">
        <v>1086</v>
      </c>
      <c r="I7" s="306" t="s">
        <v>1086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1087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781</v>
      </c>
      <c r="F9" s="306" t="s">
        <v>54</v>
      </c>
      <c r="G9" s="306" t="s">
        <v>1087</v>
      </c>
      <c r="H9" s="336" t="s">
        <v>58</v>
      </c>
      <c r="I9" s="306" t="s">
        <v>58</v>
      </c>
      <c r="J9" s="393"/>
      <c r="K9" s="300"/>
      <c r="L9" s="61"/>
      <c r="M9" s="415" t="s">
        <v>1077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781</v>
      </c>
      <c r="F10" s="306" t="s">
        <v>54</v>
      </c>
      <c r="G10" s="306" t="s">
        <v>1087</v>
      </c>
      <c r="H10" s="336" t="s">
        <v>1088</v>
      </c>
      <c r="I10" s="306" t="s">
        <v>1089</v>
      </c>
      <c r="J10" s="353" t="s">
        <v>1077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781</v>
      </c>
      <c r="F11" s="306" t="s">
        <v>54</v>
      </c>
      <c r="G11" s="306" t="s">
        <v>1087</v>
      </c>
      <c r="H11" s="336" t="s">
        <v>1088</v>
      </c>
      <c r="I11" s="306" t="s">
        <v>284</v>
      </c>
      <c r="J11" s="353" t="s">
        <v>1077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1090</v>
      </c>
      <c r="F12" s="306" t="s">
        <v>54</v>
      </c>
      <c r="G12" s="306" t="s">
        <v>1087</v>
      </c>
      <c r="H12" s="336" t="s">
        <v>1088</v>
      </c>
      <c r="I12" s="306" t="s">
        <v>284</v>
      </c>
      <c r="J12" s="353" t="s">
        <v>1077</v>
      </c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1090</v>
      </c>
      <c r="F13" s="306" t="s">
        <v>1086</v>
      </c>
      <c r="G13" s="306" t="s">
        <v>1087</v>
      </c>
      <c r="H13" s="336" t="s">
        <v>1089</v>
      </c>
      <c r="I13" s="306" t="s">
        <v>284</v>
      </c>
      <c r="J13" s="353" t="s">
        <v>1077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1090</v>
      </c>
      <c r="F14" s="306" t="s">
        <v>1086</v>
      </c>
      <c r="G14" s="306" t="s">
        <v>1087</v>
      </c>
      <c r="H14" s="336" t="s">
        <v>1089</v>
      </c>
      <c r="I14" s="306" t="s">
        <v>1091</v>
      </c>
      <c r="J14" s="353" t="s">
        <v>1077</v>
      </c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1090</v>
      </c>
      <c r="F15" s="306" t="s">
        <v>1086</v>
      </c>
      <c r="G15" s="306" t="s">
        <v>1092</v>
      </c>
      <c r="H15" s="336" t="s">
        <v>1089</v>
      </c>
      <c r="I15" s="306" t="s">
        <v>1093</v>
      </c>
      <c r="J15" s="353" t="s">
        <v>1077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1090</v>
      </c>
      <c r="F16" s="306" t="s">
        <v>1086</v>
      </c>
      <c r="G16" s="306" t="s">
        <v>1094</v>
      </c>
      <c r="H16" s="336" t="s">
        <v>1088</v>
      </c>
      <c r="I16" s="306" t="s">
        <v>1091</v>
      </c>
      <c r="J16" s="353" t="s">
        <v>1077</v>
      </c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1090</v>
      </c>
      <c r="F17" s="306" t="s">
        <v>1095</v>
      </c>
      <c r="G17" s="306" t="s">
        <v>1094</v>
      </c>
      <c r="H17" s="336" t="s">
        <v>1096</v>
      </c>
      <c r="I17" s="306" t="s">
        <v>1097</v>
      </c>
      <c r="J17" s="353" t="s">
        <v>1077</v>
      </c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1090</v>
      </c>
      <c r="F18" s="306" t="s">
        <v>1098</v>
      </c>
      <c r="G18" s="306" t="s">
        <v>1099</v>
      </c>
      <c r="H18" s="336" t="s">
        <v>1100</v>
      </c>
      <c r="I18" s="306" t="s">
        <v>1097</v>
      </c>
      <c r="J18" s="353" t="s">
        <v>1077</v>
      </c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1090</v>
      </c>
      <c r="F19" s="306" t="s">
        <v>1101</v>
      </c>
      <c r="G19" s="306" t="s">
        <v>283</v>
      </c>
      <c r="H19" s="336" t="s">
        <v>1100</v>
      </c>
      <c r="I19" s="306" t="s">
        <v>1102</v>
      </c>
      <c r="J19" s="353" t="s">
        <v>1077</v>
      </c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1090</v>
      </c>
      <c r="F20" s="306" t="s">
        <v>1103</v>
      </c>
      <c r="G20" s="306" t="s">
        <v>283</v>
      </c>
      <c r="H20" s="336" t="s">
        <v>1100</v>
      </c>
      <c r="I20" s="306" t="s">
        <v>284</v>
      </c>
      <c r="J20" s="353" t="s">
        <v>1077</v>
      </c>
      <c r="K20" s="300"/>
      <c r="L20" s="61"/>
      <c r="M20" s="414" t="s">
        <v>64</v>
      </c>
      <c r="N20" s="417">
        <f>COUNTIF(E7:I28, "*Haikal*")/2</f>
        <v>0</v>
      </c>
      <c r="O20" s="419" t="s">
        <v>520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785</v>
      </c>
      <c r="F21" s="306" t="s">
        <v>330</v>
      </c>
      <c r="G21" s="306" t="s">
        <v>1104</v>
      </c>
      <c r="H21" s="336" t="s">
        <v>1100</v>
      </c>
      <c r="I21" s="306" t="s">
        <v>284</v>
      </c>
      <c r="J21" s="353" t="s">
        <v>1077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785</v>
      </c>
      <c r="F22" s="306" t="s">
        <v>1105</v>
      </c>
      <c r="G22" s="306" t="s">
        <v>1104</v>
      </c>
      <c r="H22" s="336" t="s">
        <v>1016</v>
      </c>
      <c r="I22" s="306" t="s">
        <v>1063</v>
      </c>
      <c r="J22" s="353" t="s">
        <v>1077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785</v>
      </c>
      <c r="F23" s="306" t="s">
        <v>54</v>
      </c>
      <c r="G23" s="306" t="s">
        <v>1106</v>
      </c>
      <c r="H23" s="336" t="s">
        <v>1016</v>
      </c>
      <c r="I23" s="306" t="s">
        <v>1063</v>
      </c>
      <c r="J23" s="353" t="s">
        <v>1077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785</v>
      </c>
      <c r="F24" s="306" t="s">
        <v>1022</v>
      </c>
      <c r="G24" s="306" t="s">
        <v>1107</v>
      </c>
      <c r="H24" s="372" t="s">
        <v>500</v>
      </c>
      <c r="I24" s="306" t="s">
        <v>1063</v>
      </c>
      <c r="J24" s="353" t="s">
        <v>1077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785</v>
      </c>
      <c r="F25" s="306" t="s">
        <v>1108</v>
      </c>
      <c r="G25" s="306" t="s">
        <v>1107</v>
      </c>
      <c r="H25" s="372" t="s">
        <v>500</v>
      </c>
      <c r="I25" s="306" t="s">
        <v>1063</v>
      </c>
      <c r="J25" s="353" t="s">
        <v>1077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785</v>
      </c>
      <c r="F26" s="306" t="s">
        <v>1109</v>
      </c>
      <c r="G26" s="306" t="s">
        <v>1107</v>
      </c>
      <c r="H26" s="372" t="s">
        <v>284</v>
      </c>
      <c r="I26" s="306" t="s">
        <v>1063</v>
      </c>
      <c r="J26" s="353" t="s">
        <v>1077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785</v>
      </c>
      <c r="F27" s="306" t="s">
        <v>1110</v>
      </c>
      <c r="G27" s="306" t="s">
        <v>1107</v>
      </c>
      <c r="H27" s="372" t="s">
        <v>284</v>
      </c>
      <c r="I27" s="306" t="s">
        <v>1063</v>
      </c>
      <c r="J27" s="353" t="s">
        <v>1077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785</v>
      </c>
      <c r="F28" s="306" t="s">
        <v>1111</v>
      </c>
      <c r="G28" s="306" t="s">
        <v>1112</v>
      </c>
      <c r="H28" s="372" t="s">
        <v>500</v>
      </c>
      <c r="I28" s="306" t="s">
        <v>1113</v>
      </c>
      <c r="J28" s="353" t="s">
        <v>1077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1077</v>
      </c>
      <c r="J29" s="353" t="s">
        <v>1077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1077</v>
      </c>
      <c r="J30" s="353" t="s">
        <v>1077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1077</v>
      </c>
      <c r="J31" s="353" t="s">
        <v>1077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1077</v>
      </c>
      <c r="J32" s="353" t="s">
        <v>1077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1077</v>
      </c>
      <c r="J33" s="353" t="s">
        <v>1077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1077</v>
      </c>
      <c r="J34" s="353" t="s">
        <v>1077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1077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1077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1077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1077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1115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1116</v>
      </c>
      <c r="F5" s="223" t="s">
        <v>1117</v>
      </c>
      <c r="G5" s="223" t="s">
        <v>1118</v>
      </c>
      <c r="H5" s="223" t="s">
        <v>1119</v>
      </c>
      <c r="I5" s="223" t="s">
        <v>1120</v>
      </c>
      <c r="J5" s="223" t="s">
        <v>1121</v>
      </c>
      <c r="K5" s="223">
        <v>44936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1122</v>
      </c>
      <c r="F6" s="282" t="s">
        <v>1122</v>
      </c>
      <c r="G6" s="282" t="s">
        <v>1122</v>
      </c>
      <c r="H6" s="282" t="s">
        <v>1122</v>
      </c>
      <c r="I6" s="282" t="s">
        <v>1122</v>
      </c>
      <c r="J6" s="392"/>
      <c r="K6" s="276"/>
      <c r="L6" s="61"/>
      <c r="M6" s="424" t="s">
        <v>781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1123</v>
      </c>
      <c r="H7" s="362"/>
      <c r="I7" s="306" t="s">
        <v>1123</v>
      </c>
      <c r="J7" s="393" t="s">
        <v>284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1123</v>
      </c>
      <c r="H8" s="362"/>
      <c r="I8" s="306" t="s">
        <v>1123</v>
      </c>
      <c r="J8" s="393" t="s">
        <v>284</v>
      </c>
      <c r="K8" s="300"/>
      <c r="L8" s="61"/>
      <c r="M8" s="414" t="s">
        <v>54</v>
      </c>
      <c r="N8" s="417">
        <f>COUNTIF(E7:I28, "*YZ*")/2</f>
        <v>0</v>
      </c>
      <c r="O8" s="419" t="s">
        <v>871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284</v>
      </c>
      <c r="F9" s="306" t="s">
        <v>53</v>
      </c>
      <c r="G9" s="306" t="s">
        <v>1124</v>
      </c>
      <c r="H9" s="362"/>
      <c r="I9" s="306" t="s">
        <v>1125</v>
      </c>
      <c r="J9" s="393" t="s">
        <v>284</v>
      </c>
      <c r="K9" s="300"/>
      <c r="L9" s="61"/>
      <c r="M9" s="415" t="s">
        <v>1077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284</v>
      </c>
      <c r="F10" s="306" t="s">
        <v>53</v>
      </c>
      <c r="G10" s="306" t="s">
        <v>962</v>
      </c>
      <c r="H10" s="362"/>
      <c r="I10" s="306" t="s">
        <v>1126</v>
      </c>
      <c r="J10" s="393" t="s">
        <v>500</v>
      </c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284</v>
      </c>
      <c r="F11" s="306" t="s">
        <v>1127</v>
      </c>
      <c r="G11" s="306" t="s">
        <v>962</v>
      </c>
      <c r="H11" s="362"/>
      <c r="I11" s="306" t="s">
        <v>1125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284</v>
      </c>
      <c r="F12" s="306" t="s">
        <v>1127</v>
      </c>
      <c r="G12" s="306" t="s">
        <v>962</v>
      </c>
      <c r="H12" s="388"/>
      <c r="I12" s="306" t="s">
        <v>1128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284</v>
      </c>
      <c r="F13" s="306" t="s">
        <v>1129</v>
      </c>
      <c r="G13" s="306" t="s">
        <v>962</v>
      </c>
      <c r="H13" s="388"/>
      <c r="I13" s="306" t="s">
        <v>1128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284</v>
      </c>
      <c r="F14" s="306" t="s">
        <v>1130</v>
      </c>
      <c r="G14" s="306" t="s">
        <v>962</v>
      </c>
      <c r="H14" s="388"/>
      <c r="I14" s="306" t="s">
        <v>1131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284</v>
      </c>
      <c r="F15" s="306" t="s">
        <v>1130</v>
      </c>
      <c r="G15" s="306" t="s">
        <v>962</v>
      </c>
      <c r="H15" s="388"/>
      <c r="I15" s="306" t="s">
        <v>1132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1133</v>
      </c>
      <c r="F16" s="306" t="s">
        <v>1130</v>
      </c>
      <c r="G16" s="306" t="s">
        <v>962</v>
      </c>
      <c r="H16" s="388"/>
      <c r="I16" s="306" t="s">
        <v>1131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871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1133</v>
      </c>
      <c r="F17" s="306" t="s">
        <v>1130</v>
      </c>
      <c r="G17" s="306" t="s">
        <v>1112</v>
      </c>
      <c r="H17" s="362"/>
      <c r="I17" s="306" t="s">
        <v>1131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1133</v>
      </c>
      <c r="F18" s="306" t="s">
        <v>1134</v>
      </c>
      <c r="G18" s="306" t="s">
        <v>1135</v>
      </c>
      <c r="H18" s="362"/>
      <c r="I18" s="306" t="s">
        <v>1131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982</v>
      </c>
      <c r="F19" s="306" t="s">
        <v>1136</v>
      </c>
      <c r="G19" s="306" t="s">
        <v>1135</v>
      </c>
      <c r="H19" s="388"/>
      <c r="I19" s="306" t="s">
        <v>1131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1056</v>
      </c>
      <c r="F20" s="306" t="s">
        <v>1137</v>
      </c>
      <c r="G20" s="306" t="s">
        <v>1135</v>
      </c>
      <c r="H20" s="388"/>
      <c r="I20" s="306" t="s">
        <v>1064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1138</v>
      </c>
      <c r="G21" s="306" t="s">
        <v>1080</v>
      </c>
      <c r="H21" s="388"/>
      <c r="I21" s="306" t="s">
        <v>1064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1138</v>
      </c>
      <c r="G22" s="306" t="s">
        <v>1112</v>
      </c>
      <c r="H22" s="388"/>
      <c r="I22" s="306" t="s">
        <v>1064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1138</v>
      </c>
      <c r="G23" s="306" t="s">
        <v>1139</v>
      </c>
      <c r="H23" s="388"/>
      <c r="I23" s="306" t="s">
        <v>1064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1138</v>
      </c>
      <c r="G24" s="306" t="s">
        <v>1140</v>
      </c>
      <c r="H24" s="388"/>
      <c r="I24" s="306" t="s">
        <v>1064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1141</v>
      </c>
      <c r="G25" s="306" t="s">
        <v>1140</v>
      </c>
      <c r="H25" s="388"/>
      <c r="I25" s="306" t="s">
        <v>1064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1142</v>
      </c>
      <c r="G26" s="306" t="s">
        <v>1140</v>
      </c>
      <c r="H26" s="388"/>
      <c r="I26" s="306" t="s">
        <v>962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1143</v>
      </c>
      <c r="G27" s="372" t="s">
        <v>542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1143</v>
      </c>
      <c r="G28" s="372" t="s">
        <v>542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1083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1145</v>
      </c>
      <c r="F5" s="223" t="s">
        <v>1146</v>
      </c>
      <c r="G5" s="223" t="s">
        <v>1147</v>
      </c>
      <c r="H5" s="223" t="s">
        <v>1148</v>
      </c>
      <c r="I5" s="223" t="s">
        <v>1149</v>
      </c>
      <c r="J5" s="223" t="s">
        <v>1150</v>
      </c>
      <c r="K5" s="223" t="s">
        <v>1151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446</v>
      </c>
      <c r="F6" s="282" t="s">
        <v>446</v>
      </c>
      <c r="G6" s="282" t="s">
        <v>446</v>
      </c>
      <c r="H6" s="282" t="s">
        <v>446</v>
      </c>
      <c r="I6" s="282" t="s">
        <v>446</v>
      </c>
      <c r="J6" s="392"/>
      <c r="K6" s="276"/>
      <c r="L6" s="61"/>
      <c r="M6" s="424" t="s">
        <v>781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285</v>
      </c>
      <c r="F7" s="306" t="s">
        <v>1152</v>
      </c>
      <c r="G7" s="306" t="s">
        <v>54</v>
      </c>
      <c r="H7" s="306" t="s">
        <v>330</v>
      </c>
      <c r="I7" s="336" t="s">
        <v>1153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1066</v>
      </c>
      <c r="G8" s="306" t="s">
        <v>54</v>
      </c>
      <c r="H8" s="306" t="s">
        <v>330</v>
      </c>
      <c r="I8" s="372" t="s">
        <v>1112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1154</v>
      </c>
      <c r="G9" s="372" t="s">
        <v>284</v>
      </c>
      <c r="H9" s="306" t="s">
        <v>330</v>
      </c>
      <c r="I9" s="372" t="s">
        <v>1112</v>
      </c>
      <c r="J9" s="393"/>
      <c r="K9" s="300"/>
      <c r="L9" s="61"/>
      <c r="M9" s="415" t="s">
        <v>1077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1155</v>
      </c>
      <c r="G10" s="372" t="s">
        <v>284</v>
      </c>
      <c r="H10" s="306" t="s">
        <v>330</v>
      </c>
      <c r="I10" s="372" t="s">
        <v>1112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1155</v>
      </c>
      <c r="G11" s="213" t="s">
        <v>284</v>
      </c>
      <c r="H11" s="306" t="s">
        <v>1156</v>
      </c>
      <c r="I11" s="372" t="s">
        <v>1112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1157</v>
      </c>
      <c r="G12" s="336" t="s">
        <v>982</v>
      </c>
      <c r="H12" s="306" t="s">
        <v>1156</v>
      </c>
      <c r="I12" s="372" t="s">
        <v>1112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1133</v>
      </c>
      <c r="G13" s="336" t="s">
        <v>982</v>
      </c>
      <c r="H13" s="306" t="s">
        <v>1156</v>
      </c>
      <c r="I13" s="372" t="s">
        <v>1112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339</v>
      </c>
      <c r="G14" s="336" t="s">
        <v>982</v>
      </c>
      <c r="H14" s="306" t="s">
        <v>1156</v>
      </c>
      <c r="I14" s="372" t="s">
        <v>1112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339</v>
      </c>
      <c r="G15" s="336" t="s">
        <v>982</v>
      </c>
      <c r="H15" s="306" t="s">
        <v>1156</v>
      </c>
      <c r="I15" s="372" t="s">
        <v>1112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1158</v>
      </c>
      <c r="G16" s="336" t="s">
        <v>982</v>
      </c>
      <c r="H16" s="306" t="s">
        <v>1156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1159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1160</v>
      </c>
      <c r="F17" s="374" t="s">
        <v>1161</v>
      </c>
      <c r="G17" s="336" t="s">
        <v>982</v>
      </c>
      <c r="H17" s="306" t="s">
        <v>1156</v>
      </c>
      <c r="I17" s="336" t="s">
        <v>283</v>
      </c>
      <c r="J17" s="393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523</v>
      </c>
      <c r="F18" s="374" t="s">
        <v>1158</v>
      </c>
      <c r="G18" s="372" t="s">
        <v>1162</v>
      </c>
      <c r="H18" s="306" t="s">
        <v>1156</v>
      </c>
      <c r="I18" s="336" t="s">
        <v>1160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523</v>
      </c>
      <c r="F19" s="374" t="s">
        <v>339</v>
      </c>
      <c r="G19" s="213" t="s">
        <v>1162</v>
      </c>
      <c r="H19" s="306" t="s">
        <v>1156</v>
      </c>
      <c r="I19" s="336" t="s">
        <v>1163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523</v>
      </c>
      <c r="F20" s="374" t="s">
        <v>339</v>
      </c>
      <c r="G20" s="213" t="s">
        <v>1164</v>
      </c>
      <c r="H20" s="306" t="s">
        <v>1156</v>
      </c>
      <c r="I20" s="372" t="s">
        <v>1165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1166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523</v>
      </c>
      <c r="F21" s="374" t="s">
        <v>1167</v>
      </c>
      <c r="G21" s="213" t="s">
        <v>1133</v>
      </c>
      <c r="H21" s="336" t="s">
        <v>1168</v>
      </c>
      <c r="I21" s="372" t="s">
        <v>1165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523</v>
      </c>
      <c r="F22" s="374" t="s">
        <v>1167</v>
      </c>
      <c r="G22" s="372" t="s">
        <v>1068</v>
      </c>
      <c r="H22" s="336" t="s">
        <v>1168</v>
      </c>
      <c r="I22" s="372" t="s">
        <v>1165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523</v>
      </c>
      <c r="F23" s="374" t="s">
        <v>500</v>
      </c>
      <c r="G23" s="372" t="s">
        <v>1169</v>
      </c>
      <c r="H23" s="336" t="s">
        <v>1170</v>
      </c>
      <c r="I23" s="372" t="s">
        <v>1171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523</v>
      </c>
      <c r="F24" s="374" t="s">
        <v>500</v>
      </c>
      <c r="G24" s="372" t="s">
        <v>1172</v>
      </c>
      <c r="H24" s="336" t="s">
        <v>1170</v>
      </c>
      <c r="I24" s="372" t="s">
        <v>1171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1160</v>
      </c>
      <c r="F25" s="374" t="s">
        <v>500</v>
      </c>
      <c r="G25" s="372" t="s">
        <v>1173</v>
      </c>
      <c r="H25" s="372" t="s">
        <v>53</v>
      </c>
      <c r="I25" s="372" t="s">
        <v>1174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286</v>
      </c>
      <c r="F26" s="374" t="s">
        <v>1175</v>
      </c>
      <c r="G26" s="372" t="s">
        <v>1173</v>
      </c>
      <c r="H26" s="372" t="s">
        <v>53</v>
      </c>
      <c r="I26" s="372" t="s">
        <v>1174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286</v>
      </c>
      <c r="F27" s="374" t="s">
        <v>1175</v>
      </c>
      <c r="G27" s="372" t="s">
        <v>1173</v>
      </c>
      <c r="H27" s="372" t="s">
        <v>53</v>
      </c>
      <c r="I27" s="372" t="s">
        <v>1174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286</v>
      </c>
      <c r="F28" s="374" t="s">
        <v>1175</v>
      </c>
      <c r="G28" s="372" t="s">
        <v>1173</v>
      </c>
      <c r="H28" s="372" t="s">
        <v>53</v>
      </c>
      <c r="I28" s="372" t="s">
        <v>1174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1177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1178</v>
      </c>
      <c r="H5" s="223" t="s">
        <v>1179</v>
      </c>
      <c r="I5" s="223" t="s">
        <v>1180</v>
      </c>
      <c r="J5" s="360" t="s">
        <v>1181</v>
      </c>
      <c r="K5" s="223" t="s">
        <v>1182</v>
      </c>
      <c r="L5" s="61"/>
      <c r="M5" s="423" t="s">
        <v>80</v>
      </c>
      <c r="N5" s="421" t="s">
        <v>81</v>
      </c>
      <c r="O5" s="425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901</v>
      </c>
      <c r="F6" s="282" t="s">
        <v>901</v>
      </c>
      <c r="G6" s="282" t="s">
        <v>901</v>
      </c>
      <c r="H6" s="282" t="s">
        <v>901</v>
      </c>
      <c r="I6" s="282" t="s">
        <v>901</v>
      </c>
      <c r="J6" s="390"/>
      <c r="K6" s="276"/>
      <c r="L6" s="61"/>
      <c r="M6" s="424" t="s">
        <v>781</v>
      </c>
      <c r="N6" s="417">
        <f>COUNTIF(E7:I28, "*Rowvan*")/2</f>
        <v>0</v>
      </c>
      <c r="O6" s="432" t="s">
        <v>1183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1184</v>
      </c>
      <c r="F7" s="373" t="s">
        <v>1066</v>
      </c>
      <c r="G7" s="372" t="s">
        <v>1184</v>
      </c>
      <c r="H7" s="336" t="s">
        <v>1043</v>
      </c>
      <c r="I7" s="336" t="s">
        <v>284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1183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1184</v>
      </c>
      <c r="F8" s="373" t="s">
        <v>1066</v>
      </c>
      <c r="G8" s="436" t="s">
        <v>1184</v>
      </c>
      <c r="H8" s="336" t="s">
        <v>1043</v>
      </c>
      <c r="I8" s="372" t="s">
        <v>284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1184</v>
      </c>
      <c r="F9" s="372" t="s">
        <v>1066</v>
      </c>
      <c r="G9" s="302" t="s">
        <v>1185</v>
      </c>
      <c r="H9" s="336" t="s">
        <v>1043</v>
      </c>
      <c r="I9" s="372" t="s">
        <v>284</v>
      </c>
      <c r="J9" s="391"/>
      <c r="K9" s="300"/>
      <c r="L9" s="61"/>
      <c r="M9" s="415" t="s">
        <v>1077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1184</v>
      </c>
      <c r="F10" s="336" t="s">
        <v>1186</v>
      </c>
      <c r="G10" s="302" t="s">
        <v>1185</v>
      </c>
      <c r="H10" s="336" t="s">
        <v>1043</v>
      </c>
      <c r="I10" s="372" t="s">
        <v>284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1184</v>
      </c>
      <c r="F11" s="336" t="s">
        <v>1074</v>
      </c>
      <c r="G11" s="302" t="s">
        <v>1187</v>
      </c>
      <c r="H11" s="336" t="s">
        <v>1043</v>
      </c>
      <c r="I11" s="372" t="s">
        <v>284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1185</v>
      </c>
      <c r="F12" s="336" t="s">
        <v>58</v>
      </c>
      <c r="G12" s="302" t="s">
        <v>1187</v>
      </c>
      <c r="H12" s="336" t="s">
        <v>1043</v>
      </c>
      <c r="I12" s="372" t="s">
        <v>284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1185</v>
      </c>
      <c r="F13" s="434" t="s">
        <v>54</v>
      </c>
      <c r="G13" s="302" t="s">
        <v>1187</v>
      </c>
      <c r="H13" s="372" t="s">
        <v>284</v>
      </c>
      <c r="I13" s="372" t="s">
        <v>284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1185</v>
      </c>
      <c r="F14" s="435" t="s">
        <v>1188</v>
      </c>
      <c r="G14" s="302" t="s">
        <v>1187</v>
      </c>
      <c r="H14" s="372" t="s">
        <v>284</v>
      </c>
      <c r="I14" s="372" t="s">
        <v>284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1185</v>
      </c>
      <c r="F15" s="435" t="s">
        <v>1188</v>
      </c>
      <c r="G15" s="302" t="s">
        <v>54</v>
      </c>
      <c r="H15" s="372" t="s">
        <v>284</v>
      </c>
      <c r="I15" s="372" t="s">
        <v>284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1189</v>
      </c>
      <c r="F16" s="374" t="s">
        <v>1188</v>
      </c>
      <c r="G16" s="355" t="s">
        <v>54</v>
      </c>
      <c r="H16" s="372" t="s">
        <v>1190</v>
      </c>
      <c r="I16" s="372" t="s">
        <v>284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1191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1189</v>
      </c>
      <c r="F17" s="306" t="s">
        <v>1192</v>
      </c>
      <c r="G17" s="336" t="s">
        <v>523</v>
      </c>
      <c r="H17" s="372" t="s">
        <v>482</v>
      </c>
      <c r="I17" s="372" t="s">
        <v>54</v>
      </c>
      <c r="J17" s="391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1193</v>
      </c>
      <c r="F18" s="374" t="s">
        <v>1188</v>
      </c>
      <c r="G18" s="372" t="s">
        <v>523</v>
      </c>
      <c r="H18" s="372" t="s">
        <v>1194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482</v>
      </c>
      <c r="F19" s="374" t="s">
        <v>1195</v>
      </c>
      <c r="G19" s="372" t="s">
        <v>523</v>
      </c>
      <c r="H19" s="372" t="s">
        <v>1194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1196</v>
      </c>
      <c r="F20" s="374" t="s">
        <v>1197</v>
      </c>
      <c r="G20" s="372" t="s">
        <v>523</v>
      </c>
      <c r="H20" s="372" t="s">
        <v>1194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1196</v>
      </c>
      <c r="F21" s="374" t="s">
        <v>1198</v>
      </c>
      <c r="G21" s="372" t="s">
        <v>523</v>
      </c>
      <c r="H21" s="372" t="s">
        <v>1199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1196</v>
      </c>
      <c r="F22" s="374" t="s">
        <v>1198</v>
      </c>
      <c r="G22" s="437" t="s">
        <v>1200</v>
      </c>
      <c r="H22" s="372" t="s">
        <v>1199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1201</v>
      </c>
      <c r="G23" s="437" t="s">
        <v>1200</v>
      </c>
      <c r="H23" s="372" t="s">
        <v>1199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1201</v>
      </c>
      <c r="G24" s="370" t="s">
        <v>56</v>
      </c>
      <c r="H24" s="372" t="s">
        <v>1077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1202</v>
      </c>
      <c r="G25" s="370" t="s">
        <v>56</v>
      </c>
      <c r="H25" s="372" t="s">
        <v>1077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1203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1203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1204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1114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1205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1206</v>
      </c>
      <c r="F6" s="282" t="s">
        <v>1206</v>
      </c>
      <c r="G6" s="282" t="s">
        <v>1206</v>
      </c>
      <c r="H6" s="282" t="s">
        <v>1206</v>
      </c>
      <c r="I6" s="282" t="s">
        <v>1206</v>
      </c>
      <c r="J6" s="298"/>
      <c r="K6" s="276"/>
      <c r="L6" s="61"/>
      <c r="M6" s="424" t="s">
        <v>781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1207</v>
      </c>
      <c r="F7" s="373" t="s">
        <v>1208</v>
      </c>
      <c r="G7" s="372" t="s">
        <v>1209</v>
      </c>
      <c r="H7" s="336" t="s">
        <v>1209</v>
      </c>
      <c r="I7" s="336" t="s">
        <v>1209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1207</v>
      </c>
      <c r="F8" s="306" t="s">
        <v>1016</v>
      </c>
      <c r="G8" s="372" t="s">
        <v>1209</v>
      </c>
      <c r="H8" s="372" t="s">
        <v>284</v>
      </c>
      <c r="I8" s="372" t="s">
        <v>284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1016</v>
      </c>
      <c r="F9" s="306" t="s">
        <v>1210</v>
      </c>
      <c r="G9" s="372" t="s">
        <v>1211</v>
      </c>
      <c r="H9" s="372" t="s">
        <v>284</v>
      </c>
      <c r="I9" s="372" t="s">
        <v>284</v>
      </c>
      <c r="J9" s="318"/>
      <c r="K9" s="300"/>
      <c r="L9" s="61"/>
      <c r="M9" s="415" t="s">
        <v>1077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1016</v>
      </c>
      <c r="F10" s="306" t="s">
        <v>1210</v>
      </c>
      <c r="G10" s="372" t="s">
        <v>1212</v>
      </c>
      <c r="H10" s="372" t="s">
        <v>284</v>
      </c>
      <c r="I10" s="372" t="s">
        <v>284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1016</v>
      </c>
      <c r="F11" s="306" t="s">
        <v>1210</v>
      </c>
      <c r="G11" s="372" t="s">
        <v>1212</v>
      </c>
      <c r="H11" s="372" t="s">
        <v>284</v>
      </c>
      <c r="I11" s="372" t="s">
        <v>284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1016</v>
      </c>
      <c r="F12" s="431" t="s">
        <v>58</v>
      </c>
      <c r="G12" s="372" t="s">
        <v>1212</v>
      </c>
      <c r="H12" s="372" t="s">
        <v>284</v>
      </c>
      <c r="I12" s="372" t="s">
        <v>982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1016</v>
      </c>
      <c r="F13" s="373" t="s">
        <v>58</v>
      </c>
      <c r="G13" s="372" t="s">
        <v>1212</v>
      </c>
      <c r="H13" s="372" t="s">
        <v>284</v>
      </c>
      <c r="I13" s="372" t="s">
        <v>982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1213</v>
      </c>
      <c r="F14" s="430" t="s">
        <v>1214</v>
      </c>
      <c r="G14" s="372" t="s">
        <v>1212</v>
      </c>
      <c r="H14" s="372" t="s">
        <v>284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1213</v>
      </c>
      <c r="F15" s="374" t="s">
        <v>56</v>
      </c>
      <c r="G15" s="372" t="s">
        <v>1212</v>
      </c>
      <c r="H15" s="372" t="s">
        <v>284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1016</v>
      </c>
      <c r="F16" s="374" t="s">
        <v>1188</v>
      </c>
      <c r="G16" s="372" t="s">
        <v>1190</v>
      </c>
      <c r="H16" s="372" t="s">
        <v>284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1215</v>
      </c>
      <c r="F17" s="374" t="s">
        <v>1188</v>
      </c>
      <c r="G17" s="372" t="s">
        <v>1190</v>
      </c>
      <c r="H17" s="336" t="s">
        <v>53</v>
      </c>
      <c r="I17" s="372" t="s">
        <v>56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339</v>
      </c>
      <c r="F18" s="374" t="s">
        <v>1188</v>
      </c>
      <c r="G18" s="372" t="s">
        <v>1190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339</v>
      </c>
      <c r="F19" s="374" t="s">
        <v>56</v>
      </c>
      <c r="G19" s="372" t="s">
        <v>1216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339</v>
      </c>
      <c r="F20" s="374" t="s">
        <v>56</v>
      </c>
      <c r="G20" s="372" t="s">
        <v>1216</v>
      </c>
      <c r="H20" s="336" t="s">
        <v>53</v>
      </c>
      <c r="I20" s="336" t="s">
        <v>1217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339</v>
      </c>
      <c r="F21" s="374" t="s">
        <v>781</v>
      </c>
      <c r="G21" s="372" t="s">
        <v>1218</v>
      </c>
      <c r="H21" s="336" t="s">
        <v>53</v>
      </c>
      <c r="I21" s="336" t="s">
        <v>1217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339</v>
      </c>
      <c r="F22" s="374" t="s">
        <v>781</v>
      </c>
      <c r="G22" s="372" t="s">
        <v>1218</v>
      </c>
      <c r="H22" s="336" t="s">
        <v>53</v>
      </c>
      <c r="I22" s="336" t="s">
        <v>1217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1213</v>
      </c>
      <c r="F23" s="374" t="s">
        <v>1220</v>
      </c>
      <c r="G23" s="372" t="s">
        <v>1221</v>
      </c>
      <c r="H23" s="336" t="s">
        <v>53</v>
      </c>
      <c r="I23" s="336" t="s">
        <v>1217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1213</v>
      </c>
      <c r="F24" s="374" t="s">
        <v>1220</v>
      </c>
      <c r="G24" s="372" t="s">
        <v>1222</v>
      </c>
      <c r="H24" s="374" t="s">
        <v>1011</v>
      </c>
      <c r="I24" s="336" t="s">
        <v>982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1213</v>
      </c>
      <c r="F25" s="374" t="s">
        <v>1223</v>
      </c>
      <c r="G25" s="372" t="s">
        <v>1224</v>
      </c>
      <c r="H25" s="374" t="s">
        <v>1011</v>
      </c>
      <c r="I25" s="336" t="s">
        <v>982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1213</v>
      </c>
      <c r="F26" s="374" t="s">
        <v>1223</v>
      </c>
      <c r="G26" s="372" t="s">
        <v>1224</v>
      </c>
      <c r="H26" s="374" t="s">
        <v>1011</v>
      </c>
      <c r="I26" s="336" t="s">
        <v>982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1223</v>
      </c>
      <c r="G27" s="372" t="s">
        <v>1224</v>
      </c>
      <c r="H27" s="374" t="s">
        <v>1011</v>
      </c>
      <c r="I27" s="336" t="s">
        <v>982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1223</v>
      </c>
      <c r="G28" s="372" t="s">
        <v>1224</v>
      </c>
      <c r="H28" s="374" t="s">
        <v>1011</v>
      </c>
      <c r="I28" s="336" t="s">
        <v>982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1226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1227</v>
      </c>
      <c r="F5" s="223" t="s">
        <v>1228</v>
      </c>
      <c r="G5" s="223" t="s">
        <v>1229</v>
      </c>
      <c r="H5" s="360" t="s">
        <v>1230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869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1085</v>
      </c>
      <c r="F6" s="427" t="s">
        <v>1085</v>
      </c>
      <c r="G6" s="429" t="s">
        <v>1085</v>
      </c>
      <c r="H6" s="428"/>
      <c r="I6" s="282" t="s">
        <v>1085</v>
      </c>
      <c r="J6" s="298"/>
      <c r="K6" s="276"/>
      <c r="L6" s="61"/>
      <c r="M6" s="424" t="s">
        <v>781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1068</v>
      </c>
      <c r="F7" s="336" t="s">
        <v>1231</v>
      </c>
      <c r="G7" s="374" t="s">
        <v>1068</v>
      </c>
      <c r="H7" s="362"/>
      <c r="I7" s="336" t="s">
        <v>1068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1232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1231</v>
      </c>
      <c r="G8" s="374" t="s">
        <v>1068</v>
      </c>
      <c r="H8" s="362"/>
      <c r="I8" s="336" t="s">
        <v>1068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1231</v>
      </c>
      <c r="G9" s="374" t="s">
        <v>1068</v>
      </c>
      <c r="H9" s="362"/>
      <c r="I9" s="336" t="s">
        <v>1233</v>
      </c>
      <c r="J9" s="318"/>
      <c r="K9" s="300"/>
      <c r="L9" s="61"/>
      <c r="M9" s="415" t="s">
        <v>1077</v>
      </c>
      <c r="N9" s="417">
        <f>COUNTIF(E7:I28, "*Henry*")/2</f>
        <v>0</v>
      </c>
      <c r="O9" s="413" t="s">
        <v>1234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1231</v>
      </c>
      <c r="G10" s="374" t="s">
        <v>1068</v>
      </c>
      <c r="H10" s="362"/>
      <c r="I10" s="336" t="s">
        <v>1233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320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1231</v>
      </c>
      <c r="G11" s="374" t="s">
        <v>1068</v>
      </c>
      <c r="H11" s="362"/>
      <c r="I11" s="336" t="s">
        <v>284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1068</v>
      </c>
      <c r="G12" s="374" t="s">
        <v>1068</v>
      </c>
      <c r="H12" s="388"/>
      <c r="I12" s="336" t="s">
        <v>284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520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1235</v>
      </c>
      <c r="G13" s="336" t="s">
        <v>1231</v>
      </c>
      <c r="H13" s="388"/>
      <c r="I13" s="336" t="s">
        <v>284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757</v>
      </c>
      <c r="G14" s="336" t="s">
        <v>1231</v>
      </c>
      <c r="H14" s="388"/>
      <c r="I14" s="336" t="s">
        <v>284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520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757</v>
      </c>
      <c r="G15" s="336" t="s">
        <v>1231</v>
      </c>
      <c r="H15" s="388"/>
      <c r="I15" s="336" t="s">
        <v>1236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286</v>
      </c>
      <c r="F16" s="374" t="s">
        <v>64</v>
      </c>
      <c r="G16" s="336" t="s">
        <v>1231</v>
      </c>
      <c r="H16" s="388"/>
      <c r="I16" s="336" t="s">
        <v>1236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286</v>
      </c>
      <c r="F17" s="374" t="s">
        <v>64</v>
      </c>
      <c r="G17" s="336" t="s">
        <v>1237</v>
      </c>
      <c r="H17" s="362"/>
      <c r="I17" s="336" t="s">
        <v>1184</v>
      </c>
      <c r="J17" s="318"/>
      <c r="K17" s="300"/>
      <c r="L17" s="61"/>
      <c r="M17" s="414" t="s">
        <v>829</v>
      </c>
      <c r="N17" s="417">
        <f>COUNTIF(E7:I28, "*Casey*")/2</f>
        <v>0</v>
      </c>
      <c r="O17" s="419" t="s">
        <v>520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781</v>
      </c>
      <c r="G18" s="336" t="s">
        <v>1237</v>
      </c>
      <c r="H18" s="362"/>
      <c r="I18" s="336" t="s">
        <v>1238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520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781</v>
      </c>
      <c r="G19" s="336" t="s">
        <v>1237</v>
      </c>
      <c r="H19" s="388"/>
      <c r="I19" s="336" t="s">
        <v>1239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520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1240</v>
      </c>
      <c r="G20" s="336" t="s">
        <v>1237</v>
      </c>
      <c r="H20" s="388"/>
      <c r="I20" s="336" t="s">
        <v>1239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1241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1240</v>
      </c>
      <c r="G21" s="336" t="s">
        <v>1237</v>
      </c>
      <c r="H21" s="388"/>
      <c r="I21" s="336" t="s">
        <v>1239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1219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781</v>
      </c>
      <c r="F22" s="374" t="s">
        <v>1240</v>
      </c>
      <c r="G22" s="336" t="s">
        <v>1231</v>
      </c>
      <c r="H22" s="388"/>
      <c r="I22" s="336" t="s">
        <v>1239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781</v>
      </c>
      <c r="F23" s="374" t="s">
        <v>1240</v>
      </c>
      <c r="G23" s="372" t="s">
        <v>500</v>
      </c>
      <c r="H23" s="388"/>
      <c r="I23" s="336" t="s">
        <v>1239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781</v>
      </c>
      <c r="F24" s="374" t="s">
        <v>1240</v>
      </c>
      <c r="G24" s="372" t="s">
        <v>500</v>
      </c>
      <c r="H24" s="388"/>
      <c r="I24" s="336" t="s">
        <v>1242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781</v>
      </c>
      <c r="F25" s="374" t="s">
        <v>1240</v>
      </c>
      <c r="G25" s="372" t="s">
        <v>500</v>
      </c>
      <c r="H25" s="388"/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1244</v>
      </c>
      <c r="G26" s="372" t="s">
        <v>500</v>
      </c>
      <c r="H26" s="388"/>
      <c r="I26" s="372" t="s">
        <v>1242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1244</v>
      </c>
      <c r="G27" s="372" t="s">
        <v>500</v>
      </c>
      <c r="H27" s="388"/>
      <c r="I27" s="372" t="s">
        <v>1242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1244</v>
      </c>
      <c r="G28" s="372" t="s">
        <v>500</v>
      </c>
      <c r="H28" s="388"/>
      <c r="I28" s="372" t="s">
        <v>1242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56"/>
      <c r="D41" s="656"/>
      <c r="E41" s="656"/>
      <c r="F41" s="6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1225</v>
      </c>
    </row>
    <row r="50" spans="2:15" x14ac:dyDescent="0.2">
      <c r="B50" s="387" t="s">
        <v>136</v>
      </c>
      <c r="D50" t="s">
        <v>1176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1245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1246</v>
      </c>
      <c r="F5" s="223" t="s">
        <v>1247</v>
      </c>
      <c r="G5" s="223" t="s">
        <v>1248</v>
      </c>
      <c r="H5" s="223" t="s">
        <v>1249</v>
      </c>
      <c r="I5" s="223" t="s">
        <v>1250</v>
      </c>
      <c r="J5" s="223" t="s">
        <v>1251</v>
      </c>
      <c r="K5" s="223" t="s">
        <v>1252</v>
      </c>
      <c r="L5" s="61"/>
      <c r="M5" s="376" t="s">
        <v>80</v>
      </c>
      <c r="N5" s="404" t="s">
        <v>81</v>
      </c>
      <c r="O5" s="411" t="s">
        <v>869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97" t="s">
        <v>53</v>
      </c>
      <c r="N6" s="405">
        <f>COUNTIF(E8:I29, "*YB*")/2</f>
        <v>7</v>
      </c>
      <c r="O6" s="408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1260</v>
      </c>
      <c r="F7" s="282" t="s">
        <v>1260</v>
      </c>
      <c r="G7" s="282" t="s">
        <v>1260</v>
      </c>
      <c r="H7" s="282" t="s">
        <v>1260</v>
      </c>
      <c r="I7" s="282" t="s">
        <v>1260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1261</v>
      </c>
      <c r="F8" s="373" t="s">
        <v>55</v>
      </c>
      <c r="G8" s="372" t="s">
        <v>54</v>
      </c>
      <c r="H8" s="412" t="s">
        <v>54</v>
      </c>
      <c r="I8" s="336" t="s">
        <v>1262</v>
      </c>
      <c r="J8" s="318"/>
      <c r="K8" s="301"/>
      <c r="L8" s="61"/>
      <c r="M8" s="399" t="s">
        <v>1077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1261</v>
      </c>
      <c r="F9" s="373" t="s">
        <v>55</v>
      </c>
      <c r="G9" s="372" t="s">
        <v>54</v>
      </c>
      <c r="H9" s="370" t="s">
        <v>54</v>
      </c>
      <c r="I9" s="336" t="s">
        <v>1262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1261</v>
      </c>
      <c r="F10" s="306" t="s">
        <v>55</v>
      </c>
      <c r="G10" s="372" t="s">
        <v>333</v>
      </c>
      <c r="H10" s="370" t="s">
        <v>54</v>
      </c>
      <c r="I10" s="336" t="s">
        <v>1262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1263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1261</v>
      </c>
      <c r="F11" s="306" t="s">
        <v>1264</v>
      </c>
      <c r="G11" s="372" t="s">
        <v>333</v>
      </c>
      <c r="H11" s="370" t="s">
        <v>54</v>
      </c>
      <c r="I11" s="336" t="s">
        <v>1262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520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1261</v>
      </c>
      <c r="F12" s="306" t="s">
        <v>1264</v>
      </c>
      <c r="G12" s="372" t="s">
        <v>333</v>
      </c>
      <c r="H12" s="370" t="s">
        <v>54</v>
      </c>
      <c r="I12" s="336" t="s">
        <v>1262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1261</v>
      </c>
      <c r="F13" s="374" t="s">
        <v>1265</v>
      </c>
      <c r="G13" s="372" t="s">
        <v>54</v>
      </c>
      <c r="H13" s="370" t="s">
        <v>54</v>
      </c>
      <c r="I13" s="336" t="s">
        <v>1262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520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1261</v>
      </c>
      <c r="F14" s="374" t="s">
        <v>1265</v>
      </c>
      <c r="G14" s="372" t="s">
        <v>54</v>
      </c>
      <c r="H14" s="370" t="s">
        <v>54</v>
      </c>
      <c r="I14" s="336" t="s">
        <v>1262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1266</v>
      </c>
      <c r="G15" s="372" t="s">
        <v>54</v>
      </c>
      <c r="H15" s="370" t="s">
        <v>54</v>
      </c>
      <c r="I15" s="336" t="s">
        <v>1262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1266</v>
      </c>
      <c r="G16" s="372" t="s">
        <v>54</v>
      </c>
      <c r="H16" s="370" t="s">
        <v>1267</v>
      </c>
      <c r="I16" s="372" t="s">
        <v>53</v>
      </c>
      <c r="J16" s="318"/>
      <c r="K16" s="300"/>
      <c r="L16" s="61"/>
      <c r="M16" s="401" t="s">
        <v>829</v>
      </c>
      <c r="N16" s="406">
        <f>COUNTIF(E8:I29, "*Casey*")/2</f>
        <v>0</v>
      </c>
      <c r="O16" s="410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1268</v>
      </c>
      <c r="G17" s="372" t="s">
        <v>54</v>
      </c>
      <c r="H17" s="370" t="s">
        <v>1267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286</v>
      </c>
      <c r="F18" s="374" t="s">
        <v>1269</v>
      </c>
      <c r="G18" s="372" t="s">
        <v>54</v>
      </c>
      <c r="H18" s="336" t="s">
        <v>1270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520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286</v>
      </c>
      <c r="F19" s="374" t="s">
        <v>1271</v>
      </c>
      <c r="G19" s="372" t="s">
        <v>54</v>
      </c>
      <c r="H19" s="336" t="s">
        <v>1270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286</v>
      </c>
      <c r="F20" s="374" t="s">
        <v>1271</v>
      </c>
      <c r="G20" s="372" t="s">
        <v>54</v>
      </c>
      <c r="H20" s="336" t="s">
        <v>1270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1219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286</v>
      </c>
      <c r="F21" s="374" t="s">
        <v>1271</v>
      </c>
      <c r="G21" s="372" t="s">
        <v>54</v>
      </c>
      <c r="H21" s="336" t="s">
        <v>1270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1219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1271</v>
      </c>
      <c r="G22" s="372" t="s">
        <v>54</v>
      </c>
      <c r="H22" s="336" t="s">
        <v>1270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1272</v>
      </c>
      <c r="G23" s="372" t="s">
        <v>54</v>
      </c>
      <c r="H23" s="336" t="s">
        <v>1270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1273</v>
      </c>
      <c r="G24" s="370" t="s">
        <v>54</v>
      </c>
      <c r="H24" s="336" t="s">
        <v>1270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1274</v>
      </c>
      <c r="G25" s="370" t="s">
        <v>54</v>
      </c>
      <c r="H25" s="336" t="s">
        <v>1270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1274</v>
      </c>
      <c r="G26" s="370" t="s">
        <v>54</v>
      </c>
      <c r="H26" s="370" t="s">
        <v>1275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1274</v>
      </c>
      <c r="G27" s="372" t="s">
        <v>54</v>
      </c>
      <c r="H27" s="370" t="s">
        <v>1275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1274</v>
      </c>
      <c r="G28" s="372" t="s">
        <v>54</v>
      </c>
      <c r="H28" s="370" t="s">
        <v>1275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1274</v>
      </c>
      <c r="G29" s="372" t="s">
        <v>54</v>
      </c>
      <c r="H29" s="370" t="s">
        <v>1275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1276</v>
      </c>
    </row>
    <row r="51" spans="2:15" x14ac:dyDescent="0.2">
      <c r="B51" s="387" t="s">
        <v>136</v>
      </c>
      <c r="D51" t="s">
        <v>1176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conditionalFormatting sqref="N14">
    <cfRule type="expression" dxfId="92" priority="9">
      <formula>AND(ISNUMBER(N14), N14&gt;=5, NOT(ISBLANK(O15)))</formula>
    </cfRule>
    <cfRule type="expression" dxfId="91" priority="10">
      <formula>AND(ISNUMBER(N14), N14&gt;=5)</formula>
    </cfRule>
    <cfRule type="expression" dxfId="90" priority="11">
      <formula>AND(ISNUMBER(N14), N14&lt;5, NOT(ISBLANK(O15)))</formula>
    </cfRule>
    <cfRule type="expression" dxfId="89" priority="12">
      <formula>AND(ISNUMBER(N14), N14&lt;5, ISBLANK(O15))</formula>
    </cfRule>
  </conditionalFormatting>
  <conditionalFormatting sqref="N15">
    <cfRule type="expression" dxfId="88" priority="13">
      <formula>AND(ISNUMBER(N15), N15&gt;=5, NOT(ISBLANK(#REF!)))</formula>
    </cfRule>
    <cfRule type="expression" dxfId="87" priority="14">
      <formula>AND(ISNUMBER(N15), N15&gt;=5)</formula>
    </cfRule>
    <cfRule type="expression" dxfId="86" priority="15">
      <formula>AND(ISNUMBER(N15), N15&lt;5, NOT(ISBLANK(#REF!)))</formula>
    </cfRule>
    <cfRule type="expression" dxfId="8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77" t="s">
        <v>53</v>
      </c>
      <c r="N6" s="383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284</v>
      </c>
      <c r="F7" s="282" t="s">
        <v>284</v>
      </c>
      <c r="G7" s="282" t="s">
        <v>284</v>
      </c>
      <c r="H7" s="282" t="s">
        <v>284</v>
      </c>
      <c r="I7" s="282" t="s">
        <v>284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1016</v>
      </c>
      <c r="F8" s="373" t="s">
        <v>54</v>
      </c>
      <c r="G8" s="372" t="s">
        <v>1016</v>
      </c>
      <c r="H8" s="336" t="s">
        <v>1016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1016</v>
      </c>
      <c r="F9" s="373" t="s">
        <v>54</v>
      </c>
      <c r="G9" s="372" t="s">
        <v>284</v>
      </c>
      <c r="H9" s="336" t="s">
        <v>1016</v>
      </c>
      <c r="I9" s="372" t="s">
        <v>284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520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1016</v>
      </c>
      <c r="F10" s="306" t="s">
        <v>54</v>
      </c>
      <c r="G10" s="372" t="s">
        <v>284</v>
      </c>
      <c r="H10" s="336" t="s">
        <v>1016</v>
      </c>
      <c r="I10" s="372" t="s">
        <v>284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1016</v>
      </c>
      <c r="F11" s="306" t="s">
        <v>54</v>
      </c>
      <c r="G11" s="372" t="s">
        <v>284</v>
      </c>
      <c r="H11" s="336" t="s">
        <v>1016</v>
      </c>
      <c r="I11" s="372" t="s">
        <v>284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1016</v>
      </c>
      <c r="F12" s="306" t="s">
        <v>54</v>
      </c>
      <c r="G12" s="213" t="s">
        <v>284</v>
      </c>
      <c r="H12" s="336" t="s">
        <v>1016</v>
      </c>
      <c r="I12" s="372" t="s">
        <v>284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1016</v>
      </c>
      <c r="F13" s="374" t="s">
        <v>1278</v>
      </c>
      <c r="G13" s="336" t="s">
        <v>1016</v>
      </c>
      <c r="H13" s="372" t="s">
        <v>284</v>
      </c>
      <c r="I13" s="372" t="s">
        <v>284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1016</v>
      </c>
      <c r="F14" s="374" t="s">
        <v>1278</v>
      </c>
      <c r="G14" s="336" t="s">
        <v>1016</v>
      </c>
      <c r="H14" s="372" t="s">
        <v>284</v>
      </c>
      <c r="I14" s="372" t="s">
        <v>284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284</v>
      </c>
      <c r="F15" s="374" t="s">
        <v>1278</v>
      </c>
      <c r="G15" s="336" t="s">
        <v>1016</v>
      </c>
      <c r="H15" s="372" t="s">
        <v>284</v>
      </c>
      <c r="I15" s="372" t="s">
        <v>284</v>
      </c>
      <c r="J15" s="318"/>
      <c r="K15" s="300"/>
      <c r="L15" s="61"/>
      <c r="M15" s="378" t="s">
        <v>829</v>
      </c>
      <c r="N15" s="384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284</v>
      </c>
      <c r="F16" s="374" t="s">
        <v>1278</v>
      </c>
      <c r="G16" s="336" t="s">
        <v>1016</v>
      </c>
      <c r="H16" s="372" t="s">
        <v>284</v>
      </c>
      <c r="I16" s="372" t="s">
        <v>284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1279</v>
      </c>
      <c r="F17" s="374" t="s">
        <v>1278</v>
      </c>
      <c r="G17" s="336" t="s">
        <v>1016</v>
      </c>
      <c r="H17" s="372" t="s">
        <v>284</v>
      </c>
      <c r="I17" s="372" t="s">
        <v>284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1088</v>
      </c>
      <c r="G18" s="336" t="s">
        <v>1016</v>
      </c>
      <c r="H18" s="336" t="s">
        <v>1016</v>
      </c>
      <c r="I18" s="336" t="s">
        <v>1016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1088</v>
      </c>
      <c r="G19" s="372" t="s">
        <v>284</v>
      </c>
      <c r="H19" s="336" t="s">
        <v>1016</v>
      </c>
      <c r="I19" s="336" t="s">
        <v>1016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1280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1088</v>
      </c>
      <c r="G20" s="372" t="s">
        <v>339</v>
      </c>
      <c r="H20" s="372" t="s">
        <v>1281</v>
      </c>
      <c r="I20" s="336" t="s">
        <v>1016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1280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1088</v>
      </c>
      <c r="G21" s="372" t="s">
        <v>339</v>
      </c>
      <c r="H21" s="372" t="s">
        <v>1281</v>
      </c>
      <c r="I21" s="336" t="s">
        <v>1016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286</v>
      </c>
      <c r="F22" s="374" t="s">
        <v>1088</v>
      </c>
      <c r="G22" s="372" t="s">
        <v>339</v>
      </c>
      <c r="H22" s="372" t="s">
        <v>1281</v>
      </c>
      <c r="I22" s="336" t="s">
        <v>1016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1088</v>
      </c>
      <c r="G23" s="372" t="s">
        <v>339</v>
      </c>
      <c r="H23" s="372" t="s">
        <v>1281</v>
      </c>
      <c r="I23" s="336" t="s">
        <v>1016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1088</v>
      </c>
      <c r="G24" s="372" t="s">
        <v>339</v>
      </c>
      <c r="H24" s="372" t="s">
        <v>1281</v>
      </c>
      <c r="I24" s="336" t="s">
        <v>1016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1088</v>
      </c>
      <c r="G25" s="372" t="s">
        <v>339</v>
      </c>
      <c r="H25" s="372" t="s">
        <v>339</v>
      </c>
      <c r="I25" s="336" t="s">
        <v>1016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1088</v>
      </c>
      <c r="G26" s="372" t="s">
        <v>339</v>
      </c>
      <c r="H26" s="372" t="s">
        <v>339</v>
      </c>
      <c r="I26" s="372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286</v>
      </c>
      <c r="F27" s="374" t="s">
        <v>1088</v>
      </c>
      <c r="G27" s="372" t="s">
        <v>339</v>
      </c>
      <c r="H27" s="372" t="s">
        <v>339</v>
      </c>
      <c r="I27" s="372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1088</v>
      </c>
      <c r="G28" s="372" t="s">
        <v>339</v>
      </c>
      <c r="H28" s="372" t="s">
        <v>339</v>
      </c>
      <c r="I28" s="372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982</v>
      </c>
      <c r="F29" s="374" t="s">
        <v>1088</v>
      </c>
      <c r="G29" s="372" t="s">
        <v>339</v>
      </c>
      <c r="H29" s="372" t="s">
        <v>339</v>
      </c>
      <c r="I29" s="372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D52" t="s">
        <v>1283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4" priority="1">
      <formula>AND(ISNUMBER(N6), N6&gt;=5, NOT(ISBLANK(O6)))</formula>
    </cfRule>
    <cfRule type="expression" dxfId="83" priority="2">
      <formula>AND(ISNUMBER(N6), N6&gt;=5)</formula>
    </cfRule>
    <cfRule type="expression" dxfId="82" priority="3">
      <formula>AND(ISNUMBER(N6), N6&lt;5, NOT(ISBLANK(O6)))</formula>
    </cfRule>
    <cfRule type="expression" dxfId="8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1284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1285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1286</v>
      </c>
      <c r="G12" s="371" t="s">
        <v>1285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333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333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1287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1288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1289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1289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1287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1287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1287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1287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1282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68" t="s">
        <v>53</v>
      </c>
      <c r="N6" s="369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284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284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284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333</v>
      </c>
      <c r="G11" s="336"/>
      <c r="H11" s="358" t="s">
        <v>284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333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829</v>
      </c>
      <c r="N15" s="365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1266</v>
      </c>
      <c r="G16" s="358" t="s">
        <v>1207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1266</v>
      </c>
      <c r="G17" s="358" t="s">
        <v>1207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520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1266</v>
      </c>
      <c r="G18" s="306" t="s">
        <v>1207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1207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1207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1207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1207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1207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1207</v>
      </c>
      <c r="G24" s="336"/>
      <c r="H24" s="358"/>
      <c r="I24" s="336" t="s">
        <v>1074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1207</v>
      </c>
      <c r="G25" s="336"/>
      <c r="H25" s="358"/>
      <c r="I25" s="336" t="s">
        <v>1074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1207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1292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1287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1287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1294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1295</v>
      </c>
      <c r="F5" s="223" t="s">
        <v>1296</v>
      </c>
      <c r="G5" s="223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284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284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284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284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284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1287</v>
      </c>
      <c r="G13" s="336" t="s">
        <v>63</v>
      </c>
      <c r="H13" s="358" t="s">
        <v>284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284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284</v>
      </c>
      <c r="I15" s="358" t="s">
        <v>63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284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1266</v>
      </c>
      <c r="G17" s="336" t="s">
        <v>63</v>
      </c>
      <c r="H17" s="336" t="s">
        <v>284</v>
      </c>
      <c r="I17" s="336" t="s">
        <v>1302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1266</v>
      </c>
      <c r="G18" s="336" t="s">
        <v>63</v>
      </c>
      <c r="H18" s="336" t="s">
        <v>284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284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1303</v>
      </c>
      <c r="G20" s="336" t="s">
        <v>63</v>
      </c>
      <c r="H20" s="336" t="s">
        <v>284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1303</v>
      </c>
      <c r="G21" s="336" t="s">
        <v>63</v>
      </c>
      <c r="H21" s="358" t="s">
        <v>284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1303</v>
      </c>
      <c r="G22" s="336" t="s">
        <v>63</v>
      </c>
      <c r="H22" s="358" t="s">
        <v>284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1303</v>
      </c>
      <c r="G23" s="336" t="s">
        <v>1304</v>
      </c>
      <c r="H23" s="358" t="s">
        <v>284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1133</v>
      </c>
      <c r="F24" s="358" t="s">
        <v>1305</v>
      </c>
      <c r="G24" s="336" t="s">
        <v>58</v>
      </c>
      <c r="H24" s="358" t="s">
        <v>284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1133</v>
      </c>
      <c r="F25" s="358" t="s">
        <v>1305</v>
      </c>
      <c r="G25" s="336" t="s">
        <v>58</v>
      </c>
      <c r="H25" s="358" t="s">
        <v>284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500</v>
      </c>
      <c r="F26" s="358" t="s">
        <v>1305</v>
      </c>
      <c r="G26" s="336"/>
      <c r="H26" s="358" t="s">
        <v>284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500</v>
      </c>
      <c r="F27" s="358" t="s">
        <v>1305</v>
      </c>
      <c r="G27" s="336"/>
      <c r="H27" s="358" t="s">
        <v>284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284</v>
      </c>
      <c r="F28" s="358" t="s">
        <v>1266</v>
      </c>
      <c r="G28" s="294"/>
      <c r="H28" s="358" t="s">
        <v>1306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284</v>
      </c>
      <c r="F29" s="358" t="s">
        <v>1266</v>
      </c>
      <c r="G29" s="294"/>
      <c r="H29" s="358" t="s">
        <v>1306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1307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1308</v>
      </c>
      <c r="F5" s="223" t="s">
        <v>1309</v>
      </c>
      <c r="G5" s="360" t="s">
        <v>1310</v>
      </c>
      <c r="H5" s="223" t="s">
        <v>1311</v>
      </c>
      <c r="I5" s="223" t="s">
        <v>1312</v>
      </c>
      <c r="J5" s="223" t="s">
        <v>1313</v>
      </c>
      <c r="K5" s="223" t="s">
        <v>1314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361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1315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1315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1315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1315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1315</v>
      </c>
      <c r="G12" s="362"/>
      <c r="H12" s="358" t="s">
        <v>1304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520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1315</v>
      </c>
      <c r="G13" s="362"/>
      <c r="H13" s="358" t="s">
        <v>1304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1315</v>
      </c>
      <c r="G14" s="362"/>
      <c r="H14" s="358" t="s">
        <v>1316</v>
      </c>
      <c r="I14" s="358" t="s">
        <v>1317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1315</v>
      </c>
      <c r="G15" s="362"/>
      <c r="H15" s="336" t="s">
        <v>1316</v>
      </c>
      <c r="I15" s="336" t="s">
        <v>1317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1315</v>
      </c>
      <c r="G16" s="362"/>
      <c r="H16" s="336" t="s">
        <v>61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1315</v>
      </c>
      <c r="G17" s="362"/>
      <c r="H17" s="336" t="s">
        <v>61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718</v>
      </c>
      <c r="G18" s="362"/>
      <c r="H18" s="336" t="s">
        <v>61</v>
      </c>
      <c r="I18" s="336" t="s">
        <v>1318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718</v>
      </c>
      <c r="G19" s="362"/>
      <c r="H19" s="336" t="s">
        <v>63</v>
      </c>
      <c r="I19" s="336" t="s">
        <v>1319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718</v>
      </c>
      <c r="G20" s="362"/>
      <c r="H20" s="336" t="s">
        <v>63</v>
      </c>
      <c r="I20" s="336" t="s">
        <v>1319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1320</v>
      </c>
      <c r="F21" s="336" t="s">
        <v>718</v>
      </c>
      <c r="G21" s="362"/>
      <c r="H21" s="358" t="s">
        <v>63</v>
      </c>
      <c r="I21" s="358" t="s">
        <v>1321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1320</v>
      </c>
      <c r="F22" s="358" t="s">
        <v>1322</v>
      </c>
      <c r="G22" s="362"/>
      <c r="H22" s="358" t="s">
        <v>63</v>
      </c>
      <c r="I22" s="358" t="s">
        <v>1321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1320</v>
      </c>
      <c r="F23" s="358" t="s">
        <v>1322</v>
      </c>
      <c r="G23" s="362"/>
      <c r="H23" s="358" t="s">
        <v>63</v>
      </c>
      <c r="I23" s="358" t="s">
        <v>1321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1320</v>
      </c>
      <c r="F24" s="358" t="s">
        <v>1322</v>
      </c>
      <c r="G24" s="362"/>
      <c r="H24" s="358" t="s">
        <v>63</v>
      </c>
      <c r="I24" s="358" t="s">
        <v>1321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1320</v>
      </c>
      <c r="F25" s="358" t="s">
        <v>1322</v>
      </c>
      <c r="G25" s="362"/>
      <c r="H25" s="358" t="s">
        <v>63</v>
      </c>
      <c r="I25" s="358" t="s">
        <v>284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1323</v>
      </c>
      <c r="F26" s="358" t="s">
        <v>1322</v>
      </c>
      <c r="G26" s="362"/>
      <c r="H26" s="358" t="s">
        <v>63</v>
      </c>
      <c r="I26" s="358" t="s">
        <v>284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1323</v>
      </c>
      <c r="F27" s="358" t="s">
        <v>1322</v>
      </c>
      <c r="G27" s="362"/>
      <c r="H27" s="358" t="s">
        <v>63</v>
      </c>
      <c r="I27" s="358" t="s">
        <v>284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1323</v>
      </c>
      <c r="F28" s="358" t="s">
        <v>1322</v>
      </c>
      <c r="G28" s="321"/>
      <c r="H28" s="358" t="s">
        <v>63</v>
      </c>
      <c r="I28" s="358" t="s">
        <v>284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1323</v>
      </c>
      <c r="F29" s="358" t="s">
        <v>1322</v>
      </c>
      <c r="G29" s="321"/>
      <c r="H29" s="358" t="s">
        <v>63</v>
      </c>
      <c r="I29" s="358" t="s">
        <v>284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1324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1325</v>
      </c>
      <c r="I5" s="223" t="s">
        <v>1326</v>
      </c>
      <c r="J5" s="223" t="s">
        <v>1327</v>
      </c>
      <c r="K5" s="223" t="s">
        <v>1328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1279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1329</v>
      </c>
      <c r="F12" s="336" t="s">
        <v>62</v>
      </c>
      <c r="G12" s="336" t="s">
        <v>1329</v>
      </c>
      <c r="H12" s="336" t="s">
        <v>1329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1329</v>
      </c>
      <c r="F13" s="336" t="s">
        <v>62</v>
      </c>
      <c r="G13" s="336" t="s">
        <v>1329</v>
      </c>
      <c r="H13" s="336" t="s">
        <v>1329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1329</v>
      </c>
      <c r="F14" s="336" t="s">
        <v>62</v>
      </c>
      <c r="G14" s="336" t="s">
        <v>1329</v>
      </c>
      <c r="H14" s="336" t="s">
        <v>1329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1329</v>
      </c>
      <c r="F15" s="336" t="s">
        <v>62</v>
      </c>
      <c r="G15" s="336" t="s">
        <v>1329</v>
      </c>
      <c r="H15" s="336" t="s">
        <v>1329</v>
      </c>
      <c r="I15" s="306" t="s">
        <v>54</v>
      </c>
      <c r="J15" s="318"/>
      <c r="K15" s="300"/>
      <c r="L15" s="61"/>
      <c r="M15" s="329" t="s">
        <v>829</v>
      </c>
      <c r="N15" s="326">
        <f>COUNTIF(E8:I29, "*Casey*")/2</f>
        <v>0</v>
      </c>
      <c r="O15" s="224" t="s">
        <v>520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1329</v>
      </c>
      <c r="F16" s="336" t="s">
        <v>62</v>
      </c>
      <c r="G16" s="336" t="s">
        <v>1330</v>
      </c>
      <c r="H16" s="336" t="s">
        <v>1329</v>
      </c>
      <c r="I16" s="336" t="s">
        <v>1331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1330</v>
      </c>
      <c r="H17" s="336" t="s">
        <v>1329</v>
      </c>
      <c r="I17" s="336" t="s">
        <v>1331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1332</v>
      </c>
      <c r="G18" s="336" t="s">
        <v>1330</v>
      </c>
      <c r="H18" s="336" t="s">
        <v>1329</v>
      </c>
      <c r="I18" s="336" t="s">
        <v>1333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861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1332</v>
      </c>
      <c r="G19" s="336" t="s">
        <v>1330</v>
      </c>
      <c r="H19" s="336" t="s">
        <v>1330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1332</v>
      </c>
      <c r="G20" s="336" t="s">
        <v>1334</v>
      </c>
      <c r="H20" s="336" t="s">
        <v>1330</v>
      </c>
      <c r="I20" s="336" t="s">
        <v>1333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1332</v>
      </c>
      <c r="G21" s="336" t="s">
        <v>1334</v>
      </c>
      <c r="H21" s="336" t="s">
        <v>1330</v>
      </c>
      <c r="I21" s="336" t="s">
        <v>1331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1335</v>
      </c>
      <c r="G22" s="336" t="s">
        <v>1336</v>
      </c>
      <c r="H22" s="336" t="s">
        <v>1332</v>
      </c>
      <c r="I22" s="336" t="s">
        <v>1302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1335</v>
      </c>
      <c r="G23" s="336" t="s">
        <v>1337</v>
      </c>
      <c r="H23" s="336" t="s">
        <v>1332</v>
      </c>
      <c r="I23" s="336" t="s">
        <v>1338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1339</v>
      </c>
      <c r="G24" s="336" t="s">
        <v>1340</v>
      </c>
      <c r="H24" s="336" t="s">
        <v>1341</v>
      </c>
      <c r="I24" s="336" t="s">
        <v>1338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1339</v>
      </c>
      <c r="G25" s="336" t="s">
        <v>1340</v>
      </c>
      <c r="H25" s="336" t="s">
        <v>1341</v>
      </c>
      <c r="I25" s="336" t="s">
        <v>1338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1339</v>
      </c>
      <c r="G26" s="336" t="s">
        <v>1340</v>
      </c>
      <c r="H26" s="336" t="s">
        <v>1341</v>
      </c>
      <c r="I26" s="336" t="s">
        <v>1338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1339</v>
      </c>
      <c r="G27" s="336" t="s">
        <v>1340</v>
      </c>
      <c r="H27" s="336" t="s">
        <v>1341</v>
      </c>
      <c r="I27" s="336" t="s">
        <v>1342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770</v>
      </c>
      <c r="G28" s="294" t="s">
        <v>770</v>
      </c>
      <c r="H28" s="336" t="s">
        <v>61</v>
      </c>
      <c r="I28" s="336" t="s">
        <v>1338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770</v>
      </c>
      <c r="G29" s="294" t="s">
        <v>770</v>
      </c>
      <c r="H29" s="336" t="s">
        <v>61</v>
      </c>
      <c r="I29" s="336" t="s">
        <v>1338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1343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COUNTIF(E8:I29,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829</v>
      </c>
      <c r="F8" s="306" t="s">
        <v>1344</v>
      </c>
      <c r="G8" s="306" t="s">
        <v>829</v>
      </c>
      <c r="H8" s="306" t="s">
        <v>284</v>
      </c>
      <c r="I8" s="306"/>
      <c r="J8" s="318" t="s">
        <v>829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829</v>
      </c>
      <c r="F9" s="306" t="s">
        <v>1344</v>
      </c>
      <c r="G9" s="306" t="s">
        <v>829</v>
      </c>
      <c r="H9" s="306" t="s">
        <v>500</v>
      </c>
      <c r="I9" s="306"/>
      <c r="J9" s="318" t="s">
        <v>829</v>
      </c>
      <c r="K9" s="300"/>
      <c r="L9" s="61"/>
      <c r="M9" s="329" t="s">
        <v>56</v>
      </c>
      <c r="N9" s="326">
        <f>COUNTIF(E8:I29,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829</v>
      </c>
      <c r="F10" s="306" t="s">
        <v>1344</v>
      </c>
      <c r="G10" s="306" t="s">
        <v>1345</v>
      </c>
      <c r="H10" s="306" t="s">
        <v>284</v>
      </c>
      <c r="I10" s="306" t="s">
        <v>58</v>
      </c>
      <c r="J10" s="318" t="s">
        <v>829</v>
      </c>
      <c r="K10" s="300"/>
      <c r="L10" s="61"/>
      <c r="M10" s="329" t="s">
        <v>57</v>
      </c>
      <c r="N10" s="326">
        <f>COUNTIF(E8:I29,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829</v>
      </c>
      <c r="F11" s="306" t="s">
        <v>1344</v>
      </c>
      <c r="G11" s="306"/>
      <c r="H11" s="306" t="s">
        <v>284</v>
      </c>
      <c r="I11" s="306" t="s">
        <v>58</v>
      </c>
      <c r="J11" s="318" t="s">
        <v>829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1199</v>
      </c>
      <c r="G12" s="336" t="s">
        <v>62</v>
      </c>
      <c r="H12" s="336" t="s">
        <v>284</v>
      </c>
      <c r="I12" s="336"/>
      <c r="J12" s="318" t="s">
        <v>829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1199</v>
      </c>
      <c r="G13" s="336" t="s">
        <v>62</v>
      </c>
      <c r="H13" s="336" t="s">
        <v>284</v>
      </c>
      <c r="I13" s="336"/>
      <c r="J13" s="318" t="s">
        <v>829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1346</v>
      </c>
      <c r="G14" s="336" t="s">
        <v>62</v>
      </c>
      <c r="H14" s="336" t="s">
        <v>284</v>
      </c>
      <c r="I14" s="336"/>
      <c r="J14" s="318" t="s">
        <v>829</v>
      </c>
      <c r="K14" s="300"/>
      <c r="L14" s="61"/>
      <c r="M14" s="346" t="s">
        <v>61</v>
      </c>
      <c r="N14" s="327">
        <f>COUNTIF(E8:I29, "*Tai Wei*")/2</f>
        <v>0</v>
      </c>
      <c r="O14" s="224" t="s">
        <v>1347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1346</v>
      </c>
      <c r="G15" s="336" t="s">
        <v>62</v>
      </c>
      <c r="H15" s="336" t="s">
        <v>284</v>
      </c>
      <c r="I15" s="336"/>
      <c r="J15" s="318" t="s">
        <v>829</v>
      </c>
      <c r="K15" s="300"/>
      <c r="L15" s="61"/>
      <c r="M15" s="329" t="s">
        <v>829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1348</v>
      </c>
      <c r="G16" s="336" t="s">
        <v>62</v>
      </c>
      <c r="H16" s="336" t="s">
        <v>284</v>
      </c>
      <c r="I16" s="336"/>
      <c r="J16" s="318" t="s">
        <v>829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1348</v>
      </c>
      <c r="G17" s="336" t="s">
        <v>1349</v>
      </c>
      <c r="H17" s="336" t="s">
        <v>284</v>
      </c>
      <c r="I17" s="336" t="s">
        <v>284</v>
      </c>
      <c r="J17" s="318" t="s">
        <v>829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1348</v>
      </c>
      <c r="G18" s="336" t="s">
        <v>1349</v>
      </c>
      <c r="H18" s="336" t="s">
        <v>284</v>
      </c>
      <c r="I18" s="336" t="s">
        <v>284</v>
      </c>
      <c r="J18" s="318" t="s">
        <v>829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1348</v>
      </c>
      <c r="G19" s="336" t="s">
        <v>1349</v>
      </c>
      <c r="H19" s="336" t="s">
        <v>284</v>
      </c>
      <c r="I19" s="336" t="s">
        <v>1350</v>
      </c>
      <c r="J19" s="318" t="s">
        <v>829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1348</v>
      </c>
      <c r="G20" s="336" t="s">
        <v>1349</v>
      </c>
      <c r="H20" s="336" t="s">
        <v>284</v>
      </c>
      <c r="I20" s="336" t="s">
        <v>1264</v>
      </c>
      <c r="J20" s="318" t="s">
        <v>829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1348</v>
      </c>
      <c r="G21" s="336" t="s">
        <v>1349</v>
      </c>
      <c r="H21" s="336" t="s">
        <v>284</v>
      </c>
      <c r="I21" s="336" t="s">
        <v>1264</v>
      </c>
      <c r="J21" s="318" t="s">
        <v>829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1351</v>
      </c>
      <c r="G22" s="336" t="s">
        <v>1349</v>
      </c>
      <c r="H22" s="336" t="s">
        <v>284</v>
      </c>
      <c r="I22" s="355" t="s">
        <v>1350</v>
      </c>
      <c r="J22" s="318" t="s">
        <v>829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1352</v>
      </c>
      <c r="G23" s="336" t="s">
        <v>1349</v>
      </c>
      <c r="H23" s="336" t="s">
        <v>284</v>
      </c>
      <c r="I23" s="355" t="s">
        <v>1350</v>
      </c>
      <c r="J23" s="318" t="s">
        <v>829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1352</v>
      </c>
      <c r="G24" s="336" t="s">
        <v>1349</v>
      </c>
      <c r="H24" s="336" t="s">
        <v>284</v>
      </c>
      <c r="I24" s="355" t="s">
        <v>1350</v>
      </c>
      <c r="J24" s="318" t="s">
        <v>829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1352</v>
      </c>
      <c r="G25" s="336" t="s">
        <v>1349</v>
      </c>
      <c r="H25" s="336" t="s">
        <v>284</v>
      </c>
      <c r="I25" s="336"/>
      <c r="J25" s="318" t="s">
        <v>829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1352</v>
      </c>
      <c r="G26" s="336" t="s">
        <v>1353</v>
      </c>
      <c r="H26" s="336" t="s">
        <v>284</v>
      </c>
      <c r="I26" s="336" t="s">
        <v>63</v>
      </c>
      <c r="J26" s="318" t="s">
        <v>829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1352</v>
      </c>
      <c r="G27" s="336" t="s">
        <v>1353</v>
      </c>
      <c r="H27" s="336" t="s">
        <v>284</v>
      </c>
      <c r="I27" s="336" t="s">
        <v>63</v>
      </c>
      <c r="J27" s="318" t="s">
        <v>829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1352</v>
      </c>
      <c r="G28" s="336" t="s">
        <v>1353</v>
      </c>
      <c r="H28" s="336" t="s">
        <v>284</v>
      </c>
      <c r="I28" s="336"/>
      <c r="J28" s="318" t="s">
        <v>829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1352</v>
      </c>
      <c r="G29" s="294" t="s">
        <v>1353</v>
      </c>
      <c r="H29" s="336" t="s">
        <v>284</v>
      </c>
      <c r="I29" s="336"/>
      <c r="J29" s="318" t="s">
        <v>829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829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829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829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829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1356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1356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1357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1357</v>
      </c>
      <c r="G12" s="306" t="s">
        <v>59</v>
      </c>
      <c r="H12" s="306" t="s">
        <v>59</v>
      </c>
      <c r="I12" s="306" t="s">
        <v>1358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1359</v>
      </c>
      <c r="F13" s="306" t="s">
        <v>908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908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908</v>
      </c>
      <c r="G15" s="306"/>
      <c r="H15" s="306"/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908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908</v>
      </c>
      <c r="G17" s="306" t="s">
        <v>1333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1332</v>
      </c>
      <c r="F18" s="306" t="s">
        <v>908</v>
      </c>
      <c r="G18" s="306" t="s">
        <v>1333</v>
      </c>
      <c r="H18" s="306" t="s">
        <v>1360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1332</v>
      </c>
      <c r="F19" s="306" t="s">
        <v>908</v>
      </c>
      <c r="G19" s="306" t="s">
        <v>1333</v>
      </c>
      <c r="H19" s="306" t="s">
        <v>1360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1332</v>
      </c>
      <c r="F20" s="306" t="s">
        <v>908</v>
      </c>
      <c r="G20" s="306" t="s">
        <v>1333</v>
      </c>
      <c r="H20" s="306" t="s">
        <v>1360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1332</v>
      </c>
      <c r="F21" s="306" t="s">
        <v>908</v>
      </c>
      <c r="G21" s="306" t="s">
        <v>1333</v>
      </c>
      <c r="H21" s="306" t="s">
        <v>1360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1332</v>
      </c>
      <c r="F22" s="336" t="s">
        <v>1361</v>
      </c>
      <c r="G22" s="306" t="s">
        <v>1333</v>
      </c>
      <c r="H22" s="306" t="s">
        <v>1360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1332</v>
      </c>
      <c r="F23" s="336" t="s">
        <v>1362</v>
      </c>
      <c r="G23" s="306" t="s">
        <v>1333</v>
      </c>
      <c r="H23" s="306" t="s">
        <v>1360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1332</v>
      </c>
      <c r="F24" s="336" t="s">
        <v>1362</v>
      </c>
      <c r="G24" s="306" t="s">
        <v>1287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1332</v>
      </c>
      <c r="F25" s="336" t="s">
        <v>1362</v>
      </c>
      <c r="G25" s="306" t="s">
        <v>1287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1332</v>
      </c>
      <c r="F26" s="336" t="s">
        <v>1362</v>
      </c>
      <c r="G26" s="306" t="s">
        <v>1287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1332</v>
      </c>
      <c r="F27" s="336" t="s">
        <v>1362</v>
      </c>
      <c r="G27" s="306" t="s">
        <v>1287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1362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1323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1363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 t="s">
        <v>1367</v>
      </c>
      <c r="I5" s="223" t="s">
        <v>1368</v>
      </c>
      <c r="J5" s="223" t="s">
        <v>1369</v>
      </c>
      <c r="K5" s="223" t="s">
        <v>1370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736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1077</v>
      </c>
      <c r="F12" s="306" t="s">
        <v>58</v>
      </c>
      <c r="G12" s="306"/>
      <c r="H12" s="306" t="s">
        <v>736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1355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1077</v>
      </c>
      <c r="F13" s="306" t="s">
        <v>58</v>
      </c>
      <c r="G13" s="306" t="s">
        <v>60</v>
      </c>
      <c r="H13" s="306" t="s">
        <v>1371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1077</v>
      </c>
      <c r="F14" s="306" t="s">
        <v>58</v>
      </c>
      <c r="G14" t="s">
        <v>60</v>
      </c>
      <c r="H14" s="306" t="s">
        <v>736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1077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829</v>
      </c>
      <c r="N15" s="326">
        <f>COUNTIF(E3:K25, "*Casey*")/2</f>
        <v>0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1077</v>
      </c>
      <c r="F16" s="306" t="s">
        <v>58</v>
      </c>
      <c r="G16" s="335" t="s">
        <v>60</v>
      </c>
      <c r="H16" s="306" t="s">
        <v>1372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1077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1077</v>
      </c>
      <c r="F18" s="336" t="s">
        <v>1374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1077</v>
      </c>
      <c r="F19" s="336" t="s">
        <v>1374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1077</v>
      </c>
      <c r="F20" s="336" t="s">
        <v>1374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1077</v>
      </c>
      <c r="F21" s="336" t="s">
        <v>1374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1077</v>
      </c>
      <c r="F22" s="336" t="s">
        <v>1375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1376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1377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1377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1303</v>
      </c>
      <c r="F26" s="336" t="s">
        <v>1377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1378</v>
      </c>
      <c r="F27" s="336" t="s">
        <v>1377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1378</v>
      </c>
      <c r="F28" s="336" t="s">
        <v>1379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1378</v>
      </c>
      <c r="F29" s="336" t="s">
        <v>1380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/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1381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1382</v>
      </c>
      <c r="G5" s="223" t="s">
        <v>1383</v>
      </c>
      <c r="H5" s="223" t="s">
        <v>1384</v>
      </c>
      <c r="I5" s="223" t="s">
        <v>1385</v>
      </c>
      <c r="J5" s="223" t="s">
        <v>1386</v>
      </c>
      <c r="K5" s="223" t="s">
        <v>1387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1355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1388</v>
      </c>
      <c r="H8" s="306" t="s">
        <v>1389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1388</v>
      </c>
      <c r="H9" s="306" t="s">
        <v>1389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1388</v>
      </c>
      <c r="H10" s="306" t="s">
        <v>1389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1388</v>
      </c>
      <c r="H11" s="306" t="s">
        <v>1389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1355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829</v>
      </c>
      <c r="G12" s="306" t="s">
        <v>1388</v>
      </c>
      <c r="H12" s="306" t="s">
        <v>1389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829</v>
      </c>
      <c r="G13" s="306" t="s">
        <v>1388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1390</v>
      </c>
      <c r="F14" s="302" t="s">
        <v>829</v>
      </c>
      <c r="G14" s="306" t="s">
        <v>1388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1390</v>
      </c>
      <c r="F15" s="302" t="s">
        <v>829</v>
      </c>
      <c r="G15" s="306" t="s">
        <v>1388</v>
      </c>
      <c r="H15" s="306" t="s">
        <v>60</v>
      </c>
      <c r="I15" s="306"/>
      <c r="J15" s="318"/>
      <c r="K15" s="300"/>
      <c r="L15" s="61"/>
      <c r="M15" s="329" t="s">
        <v>829</v>
      </c>
      <c r="N15" s="326">
        <f>COUNTIF(E3:K25, "*Casey*")/2</f>
        <v>2</v>
      </c>
      <c r="O15" s="224" t="s">
        <v>1355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1390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1390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1390</v>
      </c>
      <c r="F18" s="336" t="s">
        <v>59</v>
      </c>
      <c r="G18" s="335" t="s">
        <v>1391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1391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1391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1391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1392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1393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1393</v>
      </c>
      <c r="G24" s="336" t="s">
        <v>59</v>
      </c>
      <c r="H24" s="336" t="s">
        <v>389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1393</v>
      </c>
      <c r="G25" s="336" t="s">
        <v>59</v>
      </c>
      <c r="H25" s="336" t="s">
        <v>389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1393</v>
      </c>
      <c r="G26" s="336" t="s">
        <v>59</v>
      </c>
      <c r="H26" s="336" t="s">
        <v>389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1394</v>
      </c>
      <c r="F27" s="336" t="s">
        <v>1393</v>
      </c>
      <c r="G27" s="336" t="s">
        <v>59</v>
      </c>
      <c r="H27" s="336" t="s">
        <v>389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1394</v>
      </c>
      <c r="F28" s="336" t="s">
        <v>1395</v>
      </c>
      <c r="G28" s="336" t="s">
        <v>59</v>
      </c>
      <c r="H28" s="336" t="s">
        <v>1396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1394</v>
      </c>
      <c r="F29" s="336" t="s">
        <v>1395</v>
      </c>
      <c r="G29" s="294" t="s">
        <v>59</v>
      </c>
      <c r="H29" s="336" t="s">
        <v>1396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1394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1394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1397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COUNTIF(E8:K39, "*YB*")/2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333</v>
      </c>
      <c r="G8" s="306" t="s">
        <v>58</v>
      </c>
      <c r="H8" s="306"/>
      <c r="I8" s="306" t="s">
        <v>1074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333</v>
      </c>
      <c r="G9" s="306" t="s">
        <v>58</v>
      </c>
      <c r="H9" s="306"/>
      <c r="I9" s="306" t="s">
        <v>1074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333</v>
      </c>
      <c r="G10" s="306" t="s">
        <v>58</v>
      </c>
      <c r="H10" s="306"/>
      <c r="I10" s="306" t="s">
        <v>1398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520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333</v>
      </c>
      <c r="G11" s="306"/>
      <c r="H11" s="306"/>
      <c r="I11" s="306" t="s">
        <v>1398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333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1400</v>
      </c>
      <c r="G14" s="335"/>
      <c r="H14" s="306" t="s">
        <v>1401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1400</v>
      </c>
      <c r="G15" s="335"/>
      <c r="H15" s="306" t="s">
        <v>1401</v>
      </c>
      <c r="I15" s="306" t="s">
        <v>61</v>
      </c>
      <c r="J15" s="318"/>
      <c r="K15" s="300"/>
      <c r="L15" s="61"/>
      <c r="M15" s="329" t="s">
        <v>829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1402</v>
      </c>
      <c r="I16" s="306" t="s">
        <v>1403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1404</v>
      </c>
      <c r="G17" s="335" t="s">
        <v>64</v>
      </c>
      <c r="H17" s="306" t="s">
        <v>1402</v>
      </c>
      <c r="I17" s="306" t="s">
        <v>1403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1391</v>
      </c>
      <c r="G18" s="335" t="s">
        <v>64</v>
      </c>
      <c r="H18" s="306" t="s">
        <v>1402</v>
      </c>
      <c r="I18" s="336" t="s">
        <v>1405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1391</v>
      </c>
      <c r="G19" s="335" t="s">
        <v>64</v>
      </c>
      <c r="H19" s="306" t="s">
        <v>1402</v>
      </c>
      <c r="I19" s="336" t="s">
        <v>1406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1391</v>
      </c>
      <c r="G20" s="347" t="s">
        <v>64</v>
      </c>
      <c r="H20" s="336" t="s">
        <v>1407</v>
      </c>
      <c r="I20" s="336" t="s">
        <v>1406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1391</v>
      </c>
      <c r="G21" s="302" t="s">
        <v>64</v>
      </c>
      <c r="H21" s="336" t="s">
        <v>1407</v>
      </c>
      <c r="I21" s="336" t="s">
        <v>1406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1391</v>
      </c>
      <c r="G22" s="302" t="s">
        <v>64</v>
      </c>
      <c r="H22" s="336" t="s">
        <v>1407</v>
      </c>
      <c r="I22" s="336" t="s">
        <v>1406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1408</v>
      </c>
      <c r="G23" s="302" t="s">
        <v>64</v>
      </c>
      <c r="H23" s="336" t="s">
        <v>1407</v>
      </c>
      <c r="I23" s="336" t="s">
        <v>1406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1408</v>
      </c>
      <c r="G24" s="336" t="s">
        <v>1356</v>
      </c>
      <c r="H24" s="336" t="s">
        <v>1409</v>
      </c>
      <c r="I24" s="336" t="s">
        <v>1406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1408</v>
      </c>
      <c r="G25" s="336" t="s">
        <v>1356</v>
      </c>
      <c r="H25" s="336" t="s">
        <v>1409</v>
      </c>
      <c r="I25" s="336" t="s">
        <v>1406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1410</v>
      </c>
      <c r="G26" s="336" t="s">
        <v>1358</v>
      </c>
      <c r="H26" s="336" t="s">
        <v>1411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1412</v>
      </c>
      <c r="G27" s="336" t="s">
        <v>1358</v>
      </c>
      <c r="H27" s="336" t="s">
        <v>1413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1412</v>
      </c>
      <c r="G28" s="336" t="s">
        <v>1414</v>
      </c>
      <c r="H28" s="336" t="s">
        <v>1413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1412</v>
      </c>
      <c r="G29" s="294" t="s">
        <v>56</v>
      </c>
      <c r="H29" s="336" t="s">
        <v>1415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56" t="s">
        <v>58</v>
      </c>
      <c r="D42" s="656"/>
      <c r="E42" s="656"/>
      <c r="F42" s="6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1290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1293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1416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1417</v>
      </c>
      <c r="F5" s="223" t="s">
        <v>1418</v>
      </c>
      <c r="G5" s="223" t="s">
        <v>1419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1261</v>
      </c>
      <c r="G8" s="306" t="s">
        <v>60</v>
      </c>
      <c r="H8" s="306" t="s">
        <v>1388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1261</v>
      </c>
      <c r="G9" s="306" t="s">
        <v>60</v>
      </c>
      <c r="H9" s="306" t="s">
        <v>1388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1261</v>
      </c>
      <c r="G10" s="306" t="s">
        <v>60</v>
      </c>
      <c r="H10" s="306" t="s">
        <v>1388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1289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1360</v>
      </c>
      <c r="G13" s="340" t="s">
        <v>55</v>
      </c>
      <c r="H13" s="306" t="s">
        <v>1421</v>
      </c>
      <c r="I13" s="306" t="s">
        <v>1261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1266</v>
      </c>
      <c r="F14" s="336" t="s">
        <v>1422</v>
      </c>
      <c r="G14" s="335" t="s">
        <v>60</v>
      </c>
      <c r="H14" s="338" t="s">
        <v>59</v>
      </c>
      <c r="I14" s="306" t="s">
        <v>1423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1424</v>
      </c>
      <c r="G15" s="302" t="s">
        <v>60</v>
      </c>
      <c r="H15" s="338" t="s">
        <v>1425</v>
      </c>
      <c r="I15" s="306" t="s">
        <v>1423</v>
      </c>
      <c r="J15" s="299"/>
      <c r="K15" s="300"/>
      <c r="L15" s="61"/>
      <c r="M15" s="330" t="s">
        <v>829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1424</v>
      </c>
      <c r="G16" s="302" t="s">
        <v>60</v>
      </c>
      <c r="H16" s="338" t="s">
        <v>59</v>
      </c>
      <c r="I16" s="306" t="s">
        <v>1423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1426</v>
      </c>
      <c r="F17" s="336" t="s">
        <v>1427</v>
      </c>
      <c r="G17" s="302" t="s">
        <v>60</v>
      </c>
      <c r="H17" s="306" t="s">
        <v>60</v>
      </c>
      <c r="I17" s="306" t="s">
        <v>1428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1429</v>
      </c>
      <c r="F18" s="336" t="s">
        <v>1430</v>
      </c>
      <c r="G18" s="302" t="s">
        <v>60</v>
      </c>
      <c r="H18" s="306" t="s">
        <v>60</v>
      </c>
      <c r="I18" s="306" t="s">
        <v>1428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1431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1432</v>
      </c>
      <c r="F5" s="223" t="s">
        <v>1433</v>
      </c>
      <c r="G5" s="223" t="s">
        <v>1434</v>
      </c>
      <c r="H5" s="223" t="s">
        <v>1435</v>
      </c>
      <c r="I5" s="223" t="s">
        <v>1436</v>
      </c>
      <c r="J5" s="223" t="s">
        <v>1437</v>
      </c>
      <c r="K5" s="223" t="s">
        <v>1438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861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1404</v>
      </c>
      <c r="H8" s="306" t="s">
        <v>1388</v>
      </c>
      <c r="I8" s="306" t="s">
        <v>1388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1388</v>
      </c>
      <c r="I9" s="306" t="s">
        <v>1388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1388</v>
      </c>
      <c r="I10" s="306" t="s">
        <v>1439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1207</v>
      </c>
      <c r="G11" s="306" t="s">
        <v>59</v>
      </c>
      <c r="H11" s="306" t="s">
        <v>1388</v>
      </c>
      <c r="I11" s="306" t="s">
        <v>382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1388</v>
      </c>
      <c r="I12" s="306" t="s">
        <v>382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1440</v>
      </c>
      <c r="G13" s="340" t="s">
        <v>1441</v>
      </c>
      <c r="H13" s="306" t="s">
        <v>1388</v>
      </c>
      <c r="I13" s="306" t="s">
        <v>1442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1443</v>
      </c>
      <c r="G14" s="335" t="s">
        <v>1344</v>
      </c>
      <c r="H14" s="338" t="s">
        <v>60</v>
      </c>
      <c r="I14" s="306" t="s">
        <v>1444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1445</v>
      </c>
      <c r="G15" s="302" t="s">
        <v>1446</v>
      </c>
      <c r="H15" s="338" t="s">
        <v>60</v>
      </c>
      <c r="I15" s="306" t="s">
        <v>1447</v>
      </c>
      <c r="J15" s="299"/>
      <c r="K15" s="300"/>
      <c r="L15" s="61"/>
      <c r="M15" s="330" t="s">
        <v>829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1448</v>
      </c>
      <c r="G16" s="302" t="s">
        <v>1449</v>
      </c>
      <c r="H16" s="338" t="s">
        <v>1388</v>
      </c>
      <c r="I16" s="306" t="s">
        <v>1406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389</v>
      </c>
      <c r="F17" s="336" t="s">
        <v>64</v>
      </c>
      <c r="G17" s="302" t="s">
        <v>1450</v>
      </c>
      <c r="H17" s="306" t="s">
        <v>61</v>
      </c>
      <c r="I17" s="306" t="s">
        <v>1396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1451</v>
      </c>
      <c r="F18" s="336" t="s">
        <v>1452</v>
      </c>
      <c r="G18" s="302" t="s">
        <v>1453</v>
      </c>
      <c r="H18" s="306" t="s">
        <v>61</v>
      </c>
      <c r="I18" s="306" t="s">
        <v>389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389</v>
      </c>
      <c r="F19" s="337"/>
      <c r="G19" s="274"/>
      <c r="H19" s="339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389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 t="s">
        <v>58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1454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1455</v>
      </c>
      <c r="F5" s="223" t="s">
        <v>1456</v>
      </c>
      <c r="G5" s="223" t="s">
        <v>1457</v>
      </c>
      <c r="H5" s="223" t="s">
        <v>1458</v>
      </c>
      <c r="I5" s="223" t="s">
        <v>1459</v>
      </c>
      <c r="J5" s="223" t="s">
        <v>1460</v>
      </c>
      <c r="K5" s="223" t="s">
        <v>1461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0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1289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1289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286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320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286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1462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412</v>
      </c>
      <c r="G13" s="212" t="s">
        <v>59</v>
      </c>
      <c r="H13" s="306" t="s">
        <v>60</v>
      </c>
      <c r="I13" s="306" t="s">
        <v>1463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333</v>
      </c>
      <c r="F14" s="306" t="s">
        <v>1464</v>
      </c>
      <c r="G14" s="302" t="s">
        <v>62</v>
      </c>
      <c r="H14" s="306" t="s">
        <v>1465</v>
      </c>
      <c r="I14" s="306" t="s">
        <v>1466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1467</v>
      </c>
      <c r="G15" s="302" t="s">
        <v>1468</v>
      </c>
      <c r="H15" s="306" t="s">
        <v>1465</v>
      </c>
      <c r="I15" s="306" t="s">
        <v>1463</v>
      </c>
      <c r="J15" s="299" t="s">
        <v>56</v>
      </c>
      <c r="K15" s="299" t="s">
        <v>56</v>
      </c>
      <c r="L15" s="61"/>
      <c r="M15" s="330" t="s">
        <v>829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1469</v>
      </c>
      <c r="G16" s="302" t="s">
        <v>1468</v>
      </c>
      <c r="H16" s="306" t="s">
        <v>1470</v>
      </c>
      <c r="I16" s="306" t="s">
        <v>1463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1471</v>
      </c>
      <c r="G17" s="212" t="s">
        <v>1472</v>
      </c>
      <c r="H17" s="306" t="s">
        <v>1473</v>
      </c>
      <c r="I17" s="306" t="s">
        <v>1268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1316</v>
      </c>
      <c r="F18" s="306" t="s">
        <v>1471</v>
      </c>
      <c r="G18" s="212" t="s">
        <v>1472</v>
      </c>
      <c r="H18" s="306" t="s">
        <v>1474</v>
      </c>
      <c r="I18" s="306" t="s">
        <v>1475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1476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1477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1478</v>
      </c>
      <c r="K5" s="223" t="s">
        <v>1479</v>
      </c>
      <c r="L5" s="61"/>
      <c r="M5" s="324" t="s">
        <v>80</v>
      </c>
      <c r="N5" s="332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8" t="s">
        <v>53</v>
      </c>
      <c r="N6" s="325">
        <f>COUNTIF(E8:K24, "*YB*")</f>
        <v>32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829</v>
      </c>
      <c r="F7" s="282" t="s">
        <v>829</v>
      </c>
      <c r="G7" s="282" t="s">
        <v>829</v>
      </c>
      <c r="H7" s="282" t="s">
        <v>829</v>
      </c>
      <c r="I7" s="282" t="s">
        <v>829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1344</v>
      </c>
      <c r="F8" s="306" t="s">
        <v>829</v>
      </c>
      <c r="G8" s="316" t="s">
        <v>829</v>
      </c>
      <c r="H8" s="306" t="s">
        <v>60</v>
      </c>
      <c r="I8" s="306" t="s">
        <v>657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1344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1344</v>
      </c>
      <c r="F10" s="306" t="s">
        <v>283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1344</v>
      </c>
      <c r="F11" s="306" t="s">
        <v>1480</v>
      </c>
      <c r="G11" s="316" t="s">
        <v>1481</v>
      </c>
      <c r="H11" s="306" t="s">
        <v>657</v>
      </c>
      <c r="I11" s="306" t="s">
        <v>1482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1483</v>
      </c>
      <c r="G12" s="316" t="s">
        <v>1481</v>
      </c>
      <c r="H12" s="306" t="s">
        <v>657</v>
      </c>
      <c r="I12" s="306" t="s">
        <v>1482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524</v>
      </c>
      <c r="F13" s="306" t="s">
        <v>1484</v>
      </c>
      <c r="G13" s="212" t="s">
        <v>802</v>
      </c>
      <c r="H13" s="306" t="s">
        <v>657</v>
      </c>
      <c r="I13" s="306" t="s">
        <v>1485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524</v>
      </c>
      <c r="F14" s="306" t="s">
        <v>1486</v>
      </c>
      <c r="G14" s="302" t="s">
        <v>1487</v>
      </c>
      <c r="H14" s="306" t="s">
        <v>526</v>
      </c>
      <c r="I14" s="306" t="s">
        <v>1488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704</v>
      </c>
      <c r="F15" s="306" t="s">
        <v>1490</v>
      </c>
      <c r="G15" s="302" t="s">
        <v>1491</v>
      </c>
      <c r="H15" s="306" t="s">
        <v>1492</v>
      </c>
      <c r="I15" s="306" t="s">
        <v>1493</v>
      </c>
      <c r="J15" s="299"/>
      <c r="K15" s="300"/>
      <c r="L15" s="61"/>
      <c r="M15" s="330" t="s">
        <v>829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704</v>
      </c>
      <c r="F16" s="306" t="s">
        <v>1494</v>
      </c>
      <c r="G16" s="302" t="s">
        <v>1491</v>
      </c>
      <c r="H16" s="306" t="s">
        <v>1495</v>
      </c>
      <c r="I16" s="306" t="s">
        <v>1493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707</v>
      </c>
      <c r="F17" s="306" t="s">
        <v>1496</v>
      </c>
      <c r="G17" s="212" t="s">
        <v>1497</v>
      </c>
      <c r="H17" s="306" t="s">
        <v>735</v>
      </c>
      <c r="I17" s="306" t="s">
        <v>1498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1499</v>
      </c>
      <c r="F18" s="306" t="s">
        <v>1500</v>
      </c>
      <c r="G18" s="302" t="s">
        <v>1497</v>
      </c>
      <c r="H18" s="306" t="s">
        <v>735</v>
      </c>
      <c r="I18" s="306" t="s">
        <v>1498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1501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1502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23" t="s">
        <v>53</v>
      </c>
      <c r="N6" s="287">
        <f>COUNTIF(E8:K24, "*YB*")</f>
        <v>33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1503</v>
      </c>
      <c r="G8" s="316" t="s">
        <v>657</v>
      </c>
      <c r="H8" s="308"/>
      <c r="I8" s="306" t="s">
        <v>657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1503</v>
      </c>
      <c r="G9" s="316" t="s">
        <v>657</v>
      </c>
      <c r="H9" s="308"/>
      <c r="I9" s="306" t="s">
        <v>1504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1503</v>
      </c>
      <c r="G10" s="316" t="s">
        <v>559</v>
      </c>
      <c r="H10" s="308"/>
      <c r="I10" s="306" t="s">
        <v>1505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559</v>
      </c>
      <c r="G11" s="316" t="s">
        <v>1506</v>
      </c>
      <c r="H11" s="308"/>
      <c r="I11" s="306" t="s">
        <v>1505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657</v>
      </c>
      <c r="G12" s="316" t="s">
        <v>1507</v>
      </c>
      <c r="H12" s="308"/>
      <c r="I12" s="306" t="s">
        <v>1505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657</v>
      </c>
      <c r="G13" s="316" t="s">
        <v>1507</v>
      </c>
      <c r="H13" s="308"/>
      <c r="I13" s="306" t="s">
        <v>1508</v>
      </c>
      <c r="J13" s="318" t="s">
        <v>829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1509</v>
      </c>
      <c r="G14" s="316" t="s">
        <v>559</v>
      </c>
      <c r="H14" s="320"/>
      <c r="I14" s="306" t="s">
        <v>1510</v>
      </c>
      <c r="J14" s="318" t="s">
        <v>829</v>
      </c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1509</v>
      </c>
      <c r="G15" s="316" t="s">
        <v>1511</v>
      </c>
      <c r="H15" s="320"/>
      <c r="I15" s="306" t="s">
        <v>1510</v>
      </c>
      <c r="J15" s="318" t="s">
        <v>829</v>
      </c>
      <c r="K15" s="300"/>
      <c r="L15" s="61"/>
      <c r="M15" s="292" t="s">
        <v>829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1509</v>
      </c>
      <c r="G16" s="316" t="s">
        <v>1512</v>
      </c>
      <c r="H16" s="320"/>
      <c r="I16" s="306" t="s">
        <v>1513</v>
      </c>
      <c r="J16" s="318" t="s">
        <v>829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1509</v>
      </c>
      <c r="G17" s="316" t="s">
        <v>1514</v>
      </c>
      <c r="H17" s="310"/>
      <c r="I17" s="306" t="s">
        <v>1515</v>
      </c>
      <c r="J17" s="318" t="s">
        <v>829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1516</v>
      </c>
      <c r="G18" s="316" t="s">
        <v>1514</v>
      </c>
      <c r="H18" s="310"/>
      <c r="I18" s="306" t="s">
        <v>1517</v>
      </c>
      <c r="J18" s="318" t="s">
        <v>829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829</v>
      </c>
      <c r="J19" s="318" t="s">
        <v>829</v>
      </c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829</v>
      </c>
      <c r="J20" s="318" t="s">
        <v>829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829</v>
      </c>
      <c r="J21" s="318" t="s">
        <v>829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829</v>
      </c>
      <c r="J22" s="318" t="s">
        <v>829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829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1519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1520</v>
      </c>
      <c r="F5" s="223" t="s">
        <v>1521</v>
      </c>
      <c r="G5" s="223" t="s">
        <v>1522</v>
      </c>
      <c r="H5" s="223" t="s">
        <v>1523</v>
      </c>
      <c r="I5" s="223" t="s">
        <v>1524</v>
      </c>
      <c r="J5" s="223" t="s">
        <v>1525</v>
      </c>
      <c r="K5" s="223" t="s">
        <v>1526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8</v>
      </c>
      <c r="O6" s="224" t="s">
        <v>520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781</v>
      </c>
      <c r="G7" s="237" t="s">
        <v>284</v>
      </c>
      <c r="H7" s="317" t="s">
        <v>284</v>
      </c>
      <c r="I7" s="314" t="s">
        <v>284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781</v>
      </c>
      <c r="G8" s="316" t="s">
        <v>1527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781</v>
      </c>
      <c r="G9" s="316" t="s">
        <v>1527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520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781</v>
      </c>
      <c r="G10" s="316" t="s">
        <v>1527</v>
      </c>
      <c r="H10" s="306" t="s">
        <v>60</v>
      </c>
      <c r="I10" s="306" t="s">
        <v>1400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476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781</v>
      </c>
      <c r="G11" s="316" t="s">
        <v>1527</v>
      </c>
      <c r="H11" s="306" t="s">
        <v>58</v>
      </c>
      <c r="I11" s="306" t="s">
        <v>1400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781</v>
      </c>
      <c r="G12" s="316" t="s">
        <v>1527</v>
      </c>
      <c r="H12" s="306" t="s">
        <v>60</v>
      </c>
      <c r="I12" s="306" t="s">
        <v>1400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781</v>
      </c>
      <c r="G13" s="316" t="s">
        <v>1527</v>
      </c>
      <c r="H13" s="306" t="s">
        <v>60</v>
      </c>
      <c r="I13" s="306" t="s">
        <v>1400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781</v>
      </c>
      <c r="G14" s="316" t="s">
        <v>1529</v>
      </c>
      <c r="H14" s="249" t="s">
        <v>53</v>
      </c>
      <c r="I14" s="306" t="s">
        <v>1400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781</v>
      </c>
      <c r="G15" s="316" t="s">
        <v>1529</v>
      </c>
      <c r="H15" s="249" t="s">
        <v>1530</v>
      </c>
      <c r="I15" s="306" t="s">
        <v>1400</v>
      </c>
      <c r="J15" s="299"/>
      <c r="K15" s="300"/>
      <c r="L15" s="61"/>
      <c r="M15" s="292" t="s">
        <v>829</v>
      </c>
      <c r="N15" s="285">
        <f>COUNTIF(E8:K24, "*Casey*")</f>
        <v>4</v>
      </c>
      <c r="O15" s="224" t="s">
        <v>1528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781</v>
      </c>
      <c r="G16" s="249" t="s">
        <v>1531</v>
      </c>
      <c r="H16" s="249" t="s">
        <v>53</v>
      </c>
      <c r="I16" s="306" t="s">
        <v>1400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781</v>
      </c>
      <c r="G17" s="249" t="s">
        <v>1531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1532</v>
      </c>
      <c r="G18" s="249" t="s">
        <v>1533</v>
      </c>
      <c r="H18" s="302" t="s">
        <v>1530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 t="s">
        <v>1534</v>
      </c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1535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1536</v>
      </c>
      <c r="F5" s="223" t="s">
        <v>1537</v>
      </c>
      <c r="G5" s="223" t="s">
        <v>1538</v>
      </c>
      <c r="H5" s="223" t="s">
        <v>1539</v>
      </c>
      <c r="I5" s="223" t="s">
        <v>1540</v>
      </c>
      <c r="J5" s="223" t="s">
        <v>1541</v>
      </c>
      <c r="K5" s="223" t="s">
        <v>1542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284</v>
      </c>
      <c r="F7" s="237" t="s">
        <v>284</v>
      </c>
      <c r="G7" s="237" t="s">
        <v>284</v>
      </c>
      <c r="H7" s="237" t="s">
        <v>284</v>
      </c>
      <c r="I7" s="237" t="s">
        <v>284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1388</v>
      </c>
      <c r="G9" s="306" t="s">
        <v>1388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1388</v>
      </c>
      <c r="G10" s="306" t="s">
        <v>1388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1388</v>
      </c>
      <c r="G11" s="306" t="s">
        <v>1388</v>
      </c>
      <c r="H11" s="306" t="s">
        <v>1543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1465</v>
      </c>
      <c r="G12" s="306" t="s">
        <v>1388</v>
      </c>
      <c r="H12" s="306" t="s">
        <v>1543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1544</v>
      </c>
      <c r="F13" s="212" t="s">
        <v>826</v>
      </c>
      <c r="G13" s="249" t="s">
        <v>54</v>
      </c>
      <c r="H13" s="249" t="s">
        <v>826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1544</v>
      </c>
      <c r="F14" s="212" t="s">
        <v>1545</v>
      </c>
      <c r="G14" s="249" t="s">
        <v>1546</v>
      </c>
      <c r="H14" s="249" t="s">
        <v>826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1547</v>
      </c>
      <c r="G15" s="249" t="s">
        <v>1546</v>
      </c>
      <c r="H15" s="249" t="s">
        <v>1548</v>
      </c>
      <c r="I15" s="196"/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1077</v>
      </c>
      <c r="F16" s="212" t="s">
        <v>1549</v>
      </c>
      <c r="G16" s="249" t="s">
        <v>1546</v>
      </c>
      <c r="H16" s="249" t="s">
        <v>1550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1333</v>
      </c>
      <c r="G17" s="249" t="s">
        <v>1551</v>
      </c>
      <c r="H17" s="302" t="s">
        <v>1552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1553</v>
      </c>
      <c r="F18" s="196" t="s">
        <v>1554</v>
      </c>
      <c r="G18" s="249" t="s">
        <v>1551</v>
      </c>
      <c r="H18" s="302" t="s">
        <v>1552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1555</v>
      </c>
      <c r="F19" s="274" t="s">
        <v>1556</v>
      </c>
      <c r="G19" s="274" t="s">
        <v>55</v>
      </c>
      <c r="H19" s="283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1555</v>
      </c>
      <c r="F20" s="274" t="s">
        <v>1556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1056</v>
      </c>
      <c r="F21" s="274" t="s">
        <v>1188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56"/>
      <c r="D27" s="656"/>
      <c r="E27" s="656"/>
      <c r="F27" s="6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1290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1557</v>
      </c>
    </row>
    <row r="33" spans="2:15" x14ac:dyDescent="0.2">
      <c r="B33" s="56"/>
      <c r="D33" s="246" t="s">
        <v>1558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1559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1561</v>
      </c>
      <c r="I5" s="223" t="s">
        <v>1562</v>
      </c>
      <c r="J5" s="223" t="s">
        <v>1563</v>
      </c>
      <c r="K5" s="223" t="s">
        <v>1564</v>
      </c>
      <c r="L5" s="61"/>
      <c r="M5" s="288" t="s">
        <v>80</v>
      </c>
      <c r="N5" s="289" t="s">
        <v>1420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1565</v>
      </c>
      <c r="G8" s="296" t="s">
        <v>1566</v>
      </c>
      <c r="H8" s="297" t="s">
        <v>1400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333</v>
      </c>
      <c r="F9" s="212" t="s">
        <v>1565</v>
      </c>
      <c r="G9" s="294" t="s">
        <v>1567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333</v>
      </c>
      <c r="F10" s="212" t="s">
        <v>1388</v>
      </c>
      <c r="G10" s="294" t="s">
        <v>1567</v>
      </c>
      <c r="H10" s="196" t="s">
        <v>1568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333</v>
      </c>
      <c r="F11" s="212" t="s">
        <v>60</v>
      </c>
      <c r="G11" s="294" t="s">
        <v>1567</v>
      </c>
      <c r="H11" s="249" t="s">
        <v>1568</v>
      </c>
      <c r="I11" s="196" t="s">
        <v>1468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1333</v>
      </c>
      <c r="F12" s="212" t="s">
        <v>1569</v>
      </c>
      <c r="G12" s="249" t="s">
        <v>1570</v>
      </c>
      <c r="H12" s="249" t="s">
        <v>1571</v>
      </c>
      <c r="I12" s="196" t="s">
        <v>1468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1572</v>
      </c>
      <c r="F13" s="212" t="s">
        <v>1569</v>
      </c>
      <c r="G13" s="249" t="s">
        <v>1573</v>
      </c>
      <c r="H13" s="249" t="s">
        <v>1574</v>
      </c>
      <c r="I13" s="196" t="s">
        <v>1575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1576</v>
      </c>
      <c r="F14" s="262" t="s">
        <v>1577</v>
      </c>
      <c r="G14" s="249" t="s">
        <v>1578</v>
      </c>
      <c r="H14" s="249" t="s">
        <v>1574</v>
      </c>
      <c r="I14" s="196" t="s">
        <v>1579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1580</v>
      </c>
      <c r="F15" s="262" t="s">
        <v>1332</v>
      </c>
      <c r="G15" s="249" t="s">
        <v>1581</v>
      </c>
      <c r="H15" s="249" t="s">
        <v>1465</v>
      </c>
      <c r="I15" s="196" t="s">
        <v>1575</v>
      </c>
      <c r="J15" s="299"/>
      <c r="K15" s="300"/>
      <c r="L15" s="61"/>
      <c r="M15" s="292" t="s">
        <v>829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1582</v>
      </c>
      <c r="G16" s="249" t="s">
        <v>1567</v>
      </c>
      <c r="H16" s="249" t="s">
        <v>1583</v>
      </c>
      <c r="I16" s="196" t="s">
        <v>1575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1584</v>
      </c>
      <c r="G17" s="249" t="s">
        <v>1585</v>
      </c>
      <c r="H17" s="213" t="s">
        <v>1583</v>
      </c>
      <c r="I17" s="196" t="s">
        <v>1579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1586</v>
      </c>
      <c r="F18" s="196" t="s">
        <v>1587</v>
      </c>
      <c r="G18" s="249" t="s">
        <v>1585</v>
      </c>
      <c r="H18" s="213" t="s">
        <v>1588</v>
      </c>
      <c r="I18" s="196" t="s">
        <v>1589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1590</v>
      </c>
      <c r="F19" s="274" t="s">
        <v>1555</v>
      </c>
      <c r="G19" s="274" t="s">
        <v>59</v>
      </c>
      <c r="H19" s="274"/>
      <c r="I19" s="274"/>
      <c r="J19" s="274"/>
      <c r="K19" s="300"/>
      <c r="L19" s="61"/>
      <c r="M19" s="660"/>
      <c r="N19" s="6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1591</v>
      </c>
      <c r="F20" s="274" t="s">
        <v>1555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1592</v>
      </c>
      <c r="F21" s="274" t="s">
        <v>1068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56"/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1593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1595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1391</v>
      </c>
      <c r="F8" s="295" t="s">
        <v>59</v>
      </c>
      <c r="G8" s="296" t="s">
        <v>1596</v>
      </c>
      <c r="H8" s="297" t="s">
        <v>1596</v>
      </c>
      <c r="I8" s="297" t="s">
        <v>59</v>
      </c>
      <c r="J8" s="299" t="s">
        <v>1597</v>
      </c>
      <c r="K8" s="301" t="s">
        <v>829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1598</v>
      </c>
      <c r="F9" s="212" t="s">
        <v>1428</v>
      </c>
      <c r="G9" s="294" t="s">
        <v>1599</v>
      </c>
      <c r="H9" s="242" t="s">
        <v>60</v>
      </c>
      <c r="I9" s="297" t="s">
        <v>59</v>
      </c>
      <c r="J9" s="299" t="s">
        <v>1597</v>
      </c>
      <c r="K9" s="300" t="s">
        <v>829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1598</v>
      </c>
      <c r="F10" s="212" t="s">
        <v>1428</v>
      </c>
      <c r="G10" s="212" t="s">
        <v>1599</v>
      </c>
      <c r="H10" s="196" t="s">
        <v>60</v>
      </c>
      <c r="I10" s="196" t="s">
        <v>1600</v>
      </c>
      <c r="J10" s="299" t="s">
        <v>1597</v>
      </c>
      <c r="K10" s="300" t="s">
        <v>829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1598</v>
      </c>
      <c r="F11" s="212" t="s">
        <v>1601</v>
      </c>
      <c r="G11" s="249" t="s">
        <v>1602</v>
      </c>
      <c r="H11" s="249" t="s">
        <v>60</v>
      </c>
      <c r="I11" s="196" t="s">
        <v>1603</v>
      </c>
      <c r="J11" s="299" t="s">
        <v>1597</v>
      </c>
      <c r="K11" s="300" t="s">
        <v>829</v>
      </c>
      <c r="L11" s="61"/>
      <c r="M11" s="304" t="s">
        <v>58</v>
      </c>
      <c r="N11" s="285">
        <f>COUNTIF(E8:K24, "*Wei Yen*")</f>
        <v>0</v>
      </c>
      <c r="O11" s="199" t="s">
        <v>1604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1605</v>
      </c>
      <c r="F12" s="212" t="s">
        <v>1606</v>
      </c>
      <c r="G12" s="249" t="s">
        <v>1607</v>
      </c>
      <c r="H12" s="249" t="s">
        <v>60</v>
      </c>
      <c r="I12" s="196" t="s">
        <v>1603</v>
      </c>
      <c r="J12" s="299" t="s">
        <v>1597</v>
      </c>
      <c r="K12" s="300" t="s">
        <v>829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1605</v>
      </c>
      <c r="F13" s="196" t="s">
        <v>1608</v>
      </c>
      <c r="G13" s="249" t="s">
        <v>1607</v>
      </c>
      <c r="H13" s="249" t="s">
        <v>1332</v>
      </c>
      <c r="I13" s="196" t="s">
        <v>1609</v>
      </c>
      <c r="J13" s="299" t="s">
        <v>1597</v>
      </c>
      <c r="K13" s="300" t="s">
        <v>829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1610</v>
      </c>
      <c r="F14" s="196" t="s">
        <v>864</v>
      </c>
      <c r="G14" s="249" t="s">
        <v>1611</v>
      </c>
      <c r="H14" s="249" t="s">
        <v>62</v>
      </c>
      <c r="I14" s="196" t="s">
        <v>1612</v>
      </c>
      <c r="J14" s="299" t="s">
        <v>1597</v>
      </c>
      <c r="K14" s="300" t="s">
        <v>829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1610</v>
      </c>
      <c r="F15" s="196" t="s">
        <v>1603</v>
      </c>
      <c r="G15" s="249" t="s">
        <v>1613</v>
      </c>
      <c r="H15" s="249" t="s">
        <v>62</v>
      </c>
      <c r="I15" s="196" t="s">
        <v>1612</v>
      </c>
      <c r="J15" s="299" t="s">
        <v>1597</v>
      </c>
      <c r="K15" s="300" t="s">
        <v>829</v>
      </c>
      <c r="L15" s="61"/>
      <c r="M15" s="292" t="s">
        <v>829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1610</v>
      </c>
      <c r="F16" s="196" t="s">
        <v>1614</v>
      </c>
      <c r="G16" s="249" t="s">
        <v>1615</v>
      </c>
      <c r="H16" s="249" t="s">
        <v>60</v>
      </c>
      <c r="I16" s="196" t="s">
        <v>1616</v>
      </c>
      <c r="J16" s="299" t="s">
        <v>1597</v>
      </c>
      <c r="K16" s="300" t="s">
        <v>829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1610</v>
      </c>
      <c r="F17" s="196" t="s">
        <v>1617</v>
      </c>
      <c r="G17" s="249" t="s">
        <v>1618</v>
      </c>
      <c r="H17" s="249" t="s">
        <v>60</v>
      </c>
      <c r="I17" s="250" t="s">
        <v>864</v>
      </c>
      <c r="J17" s="274" t="s">
        <v>829</v>
      </c>
      <c r="K17" s="300" t="s">
        <v>829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673</v>
      </c>
      <c r="F18" s="196" t="s">
        <v>1619</v>
      </c>
      <c r="G18" s="261" t="s">
        <v>1618</v>
      </c>
      <c r="H18" s="249" t="s">
        <v>1620</v>
      </c>
      <c r="I18" s="196" t="s">
        <v>62</v>
      </c>
      <c r="J18" s="279" t="s">
        <v>829</v>
      </c>
      <c r="K18" s="300" t="s">
        <v>829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673</v>
      </c>
      <c r="F19" s="274" t="s">
        <v>56</v>
      </c>
      <c r="G19" s="274" t="s">
        <v>1621</v>
      </c>
      <c r="H19" s="274"/>
      <c r="I19" s="274"/>
      <c r="J19" s="274" t="s">
        <v>829</v>
      </c>
      <c r="K19" s="300" t="s">
        <v>829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673</v>
      </c>
      <c r="F20" s="274" t="s">
        <v>56</v>
      </c>
      <c r="G20" s="274" t="s">
        <v>1621</v>
      </c>
      <c r="H20" s="274"/>
      <c r="I20" s="274"/>
      <c r="J20" s="274" t="s">
        <v>829</v>
      </c>
      <c r="K20" s="300" t="s">
        <v>829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673</v>
      </c>
      <c r="F21" s="274" t="s">
        <v>56</v>
      </c>
      <c r="G21" s="274" t="s">
        <v>1621</v>
      </c>
      <c r="H21" s="274"/>
      <c r="I21" s="274"/>
      <c r="J21" s="274" t="s">
        <v>829</v>
      </c>
      <c r="K21" s="300" t="s">
        <v>829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1621</v>
      </c>
      <c r="H22" s="274"/>
      <c r="I22" s="274"/>
      <c r="J22" s="274" t="s">
        <v>829</v>
      </c>
      <c r="K22" s="300" t="s">
        <v>829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1621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1290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1559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1623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1624</v>
      </c>
      <c r="F5" s="223" t="s">
        <v>1625</v>
      </c>
      <c r="G5" s="223" t="s">
        <v>1626</v>
      </c>
      <c r="H5" s="223" t="s">
        <v>1627</v>
      </c>
      <c r="I5" s="223" t="s">
        <v>1628</v>
      </c>
      <c r="J5" s="223">
        <v>44930</v>
      </c>
      <c r="K5" s="223">
        <v>44961</v>
      </c>
      <c r="L5" s="61"/>
      <c r="M5" s="288" t="s">
        <v>80</v>
      </c>
      <c r="N5" s="289" t="s">
        <v>1594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727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727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346</v>
      </c>
      <c r="G10" s="250" t="s">
        <v>60</v>
      </c>
      <c r="H10" s="212" t="s">
        <v>727</v>
      </c>
      <c r="I10" s="212" t="s">
        <v>60</v>
      </c>
      <c r="J10" s="273" t="s">
        <v>1404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346</v>
      </c>
      <c r="G11" s="250" t="s">
        <v>1329</v>
      </c>
      <c r="H11" s="212" t="s">
        <v>727</v>
      </c>
      <c r="I11" s="212" t="s">
        <v>62</v>
      </c>
      <c r="J11" s="273" t="s">
        <v>1404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1629</v>
      </c>
      <c r="G12" s="250" t="s">
        <v>1630</v>
      </c>
      <c r="H12" s="212" t="s">
        <v>1631</v>
      </c>
      <c r="I12" s="212" t="s">
        <v>62</v>
      </c>
      <c r="J12" s="273" t="s">
        <v>1404</v>
      </c>
      <c r="K12" s="273" t="s">
        <v>1632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1629</v>
      </c>
      <c r="G13" s="250" t="s">
        <v>1630</v>
      </c>
      <c r="H13" s="212" t="s">
        <v>1631</v>
      </c>
      <c r="I13" s="212" t="s">
        <v>1468</v>
      </c>
      <c r="J13" s="273" t="s">
        <v>1404</v>
      </c>
      <c r="K13" s="273" t="s">
        <v>1632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1633</v>
      </c>
      <c r="F14" s="212" t="s">
        <v>1470</v>
      </c>
      <c r="G14" s="250" t="s">
        <v>1634</v>
      </c>
      <c r="H14" s="212" t="s">
        <v>1631</v>
      </c>
      <c r="I14" s="212" t="s">
        <v>1635</v>
      </c>
      <c r="J14" s="273" t="s">
        <v>1404</v>
      </c>
      <c r="K14" s="273" t="s">
        <v>1632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1633</v>
      </c>
      <c r="F15" s="212" t="s">
        <v>1636</v>
      </c>
      <c r="G15" s="250" t="s">
        <v>1634</v>
      </c>
      <c r="H15" s="212" t="s">
        <v>62</v>
      </c>
      <c r="I15" s="212" t="s">
        <v>1637</v>
      </c>
      <c r="J15" s="273" t="s">
        <v>1404</v>
      </c>
      <c r="K15" s="273" t="s">
        <v>1632</v>
      </c>
      <c r="L15" s="61"/>
      <c r="M15" s="304" t="s">
        <v>829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618</v>
      </c>
      <c r="F16" s="212" t="s">
        <v>1638</v>
      </c>
      <c r="G16" s="250" t="s">
        <v>1571</v>
      </c>
      <c r="H16" s="212" t="s">
        <v>57</v>
      </c>
      <c r="I16" s="212" t="s">
        <v>1639</v>
      </c>
      <c r="J16" s="273" t="s">
        <v>1404</v>
      </c>
      <c r="K16" s="273" t="s">
        <v>1632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1470</v>
      </c>
      <c r="F17" s="212" t="s">
        <v>1640</v>
      </c>
      <c r="G17" s="250" t="s">
        <v>1641</v>
      </c>
      <c r="H17" s="212" t="s">
        <v>57</v>
      </c>
      <c r="I17" s="212" t="s">
        <v>1639</v>
      </c>
      <c r="J17" s="273" t="s">
        <v>1404</v>
      </c>
      <c r="K17" s="273" t="s">
        <v>1632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1470</v>
      </c>
      <c r="F18" s="212" t="s">
        <v>1640</v>
      </c>
      <c r="G18" s="250" t="s">
        <v>1642</v>
      </c>
      <c r="H18" s="212" t="s">
        <v>57</v>
      </c>
      <c r="I18" s="212" t="s">
        <v>1639</v>
      </c>
      <c r="J18" s="273" t="s">
        <v>1404</v>
      </c>
      <c r="K18" s="280" t="s">
        <v>1643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1643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1643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1643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1643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56" t="s">
        <v>58</v>
      </c>
      <c r="D26" s="656"/>
      <c r="E26" s="656"/>
      <c r="F26" s="6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1622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1557</v>
      </c>
    </row>
    <row r="32" spans="2:20" x14ac:dyDescent="0.2">
      <c r="B32" s="56"/>
      <c r="D32" s="246" t="s">
        <v>1558</v>
      </c>
    </row>
    <row r="33" spans="2:15" x14ac:dyDescent="0.2">
      <c r="B33" s="180"/>
      <c r="D33" t="s">
        <v>476</v>
      </c>
    </row>
    <row r="35" spans="2:15" x14ac:dyDescent="0.2">
      <c r="B35" s="127" t="s">
        <v>134</v>
      </c>
      <c r="D35" s="247" t="s">
        <v>1559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1645</v>
      </c>
      <c r="F5" s="223" t="s">
        <v>1646</v>
      </c>
      <c r="G5" s="223" t="s">
        <v>1647</v>
      </c>
      <c r="H5" s="223" t="s">
        <v>1648</v>
      </c>
      <c r="I5" s="223" t="s">
        <v>1649</v>
      </c>
      <c r="J5" s="223" t="s">
        <v>1650</v>
      </c>
      <c r="K5" s="223" t="s">
        <v>1651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28" t="s">
        <v>1258</v>
      </c>
      <c r="K6" s="252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1652</v>
      </c>
      <c r="F8" s="212" t="s">
        <v>1653</v>
      </c>
      <c r="G8" s="212" t="s">
        <v>1653</v>
      </c>
      <c r="H8" s="212" t="s">
        <v>1653</v>
      </c>
      <c r="I8" s="250" t="s">
        <v>1653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1652</v>
      </c>
      <c r="F9" s="212" t="s">
        <v>1653</v>
      </c>
      <c r="G9" s="212" t="s">
        <v>1654</v>
      </c>
      <c r="H9" s="242" t="s">
        <v>1653</v>
      </c>
      <c r="I9" s="242" t="s">
        <v>1653</v>
      </c>
      <c r="J9" s="212" t="s">
        <v>1622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1652</v>
      </c>
      <c r="F10" s="212" t="s">
        <v>1652</v>
      </c>
      <c r="G10" s="212" t="s">
        <v>1655</v>
      </c>
      <c r="H10" s="196" t="s">
        <v>1653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1652</v>
      </c>
      <c r="F11" s="212" t="s">
        <v>1652</v>
      </c>
      <c r="G11" s="249" t="s">
        <v>1657</v>
      </c>
      <c r="H11" s="249" t="s">
        <v>1055</v>
      </c>
      <c r="I11" s="196" t="s">
        <v>1658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1653</v>
      </c>
      <c r="F12" s="212" t="s">
        <v>1653</v>
      </c>
      <c r="G12" s="249" t="s">
        <v>1659</v>
      </c>
      <c r="H12" s="249" t="s">
        <v>1660</v>
      </c>
      <c r="I12" s="196" t="s">
        <v>1658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1653</v>
      </c>
      <c r="F13" s="196" t="s">
        <v>865</v>
      </c>
      <c r="G13" s="249" t="s">
        <v>1661</v>
      </c>
      <c r="H13" s="249" t="s">
        <v>1662</v>
      </c>
      <c r="I13" s="196" t="s">
        <v>1663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1664</v>
      </c>
      <c r="F14" s="196" t="s">
        <v>1665</v>
      </c>
      <c r="G14" s="249" t="s">
        <v>56</v>
      </c>
      <c r="H14" s="249" t="s">
        <v>1662</v>
      </c>
      <c r="I14" s="250" t="s">
        <v>1666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1667</v>
      </c>
      <c r="F15" s="196" t="s">
        <v>1668</v>
      </c>
      <c r="G15" s="249" t="s">
        <v>1669</v>
      </c>
      <c r="H15" s="249" t="s">
        <v>1662</v>
      </c>
      <c r="I15" s="250" t="s">
        <v>1670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1667</v>
      </c>
      <c r="F16" s="196" t="s">
        <v>1668</v>
      </c>
      <c r="G16" s="249" t="s">
        <v>1671</v>
      </c>
      <c r="H16" s="212" t="s">
        <v>1672</v>
      </c>
      <c r="I16" s="250" t="s">
        <v>1670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1667</v>
      </c>
      <c r="F17" s="196" t="s">
        <v>1673</v>
      </c>
      <c r="G17" s="249" t="s">
        <v>1674</v>
      </c>
      <c r="H17" s="214" t="s">
        <v>1675</v>
      </c>
      <c r="I17" s="250" t="s">
        <v>1676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1677</v>
      </c>
      <c r="F18" s="248" t="s">
        <v>1678</v>
      </c>
      <c r="G18" s="212" t="s">
        <v>1674</v>
      </c>
      <c r="H18" s="214" t="s">
        <v>1675</v>
      </c>
      <c r="I18" s="196" t="s">
        <v>1679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/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1622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1680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1681</v>
      </c>
      <c r="F5" s="223" t="s">
        <v>1682</v>
      </c>
      <c r="G5" s="223" t="s">
        <v>1683</v>
      </c>
      <c r="H5" s="223" t="s">
        <v>1684</v>
      </c>
      <c r="I5" s="223" t="s">
        <v>1685</v>
      </c>
      <c r="J5" s="223" t="s">
        <v>1686</v>
      </c>
      <c r="K5" s="223" t="s">
        <v>1687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1688</v>
      </c>
      <c r="H8" s="212" t="s">
        <v>1688</v>
      </c>
      <c r="I8" s="212" t="s">
        <v>1688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1261</v>
      </c>
      <c r="F9" s="212" t="s">
        <v>1689</v>
      </c>
      <c r="G9" s="212" t="s">
        <v>1690</v>
      </c>
      <c r="H9" s="212" t="s">
        <v>1688</v>
      </c>
      <c r="I9" s="212" t="s">
        <v>1688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1261</v>
      </c>
      <c r="F10" s="212" t="s">
        <v>1689</v>
      </c>
      <c r="G10" s="212" t="s">
        <v>1690</v>
      </c>
      <c r="H10" s="212" t="s">
        <v>1688</v>
      </c>
      <c r="I10" s="212" t="s">
        <v>1688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1691</v>
      </c>
      <c r="F11" s="212" t="s">
        <v>1689</v>
      </c>
      <c r="G11" s="212" t="s">
        <v>1692</v>
      </c>
      <c r="H11" s="214" t="s">
        <v>1693</v>
      </c>
      <c r="I11" s="212" t="s">
        <v>1694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1188</v>
      </c>
      <c r="F12" s="212" t="s">
        <v>1688</v>
      </c>
      <c r="G12" s="212" t="s">
        <v>1695</v>
      </c>
      <c r="H12" s="214" t="s">
        <v>1696</v>
      </c>
      <c r="I12" s="212" t="s">
        <v>1694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1188</v>
      </c>
      <c r="F13" s="212" t="s">
        <v>1697</v>
      </c>
      <c r="G13" s="212" t="s">
        <v>1698</v>
      </c>
      <c r="H13" s="214" t="s">
        <v>1696</v>
      </c>
      <c r="I13" s="212" t="s">
        <v>1699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1700</v>
      </c>
      <c r="F14" s="212" t="s">
        <v>1701</v>
      </c>
      <c r="G14" s="212" t="s">
        <v>1702</v>
      </c>
      <c r="H14" s="214" t="s">
        <v>1696</v>
      </c>
      <c r="I14" s="212" t="s">
        <v>1703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1704</v>
      </c>
      <c r="F15" s="212" t="s">
        <v>1705</v>
      </c>
      <c r="G15" s="212" t="s">
        <v>1706</v>
      </c>
      <c r="H15" s="214" t="s">
        <v>1707</v>
      </c>
      <c r="I15" s="212" t="s">
        <v>1703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1704</v>
      </c>
      <c r="F16" s="212" t="s">
        <v>1705</v>
      </c>
      <c r="G16" s="212" t="s">
        <v>1708</v>
      </c>
      <c r="H16" s="214" t="s">
        <v>1709</v>
      </c>
      <c r="I16" s="212" t="s">
        <v>1710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1711</v>
      </c>
      <c r="F17" s="212" t="s">
        <v>1712</v>
      </c>
      <c r="G17" s="212" t="s">
        <v>1713</v>
      </c>
      <c r="H17" s="214" t="s">
        <v>1714</v>
      </c>
      <c r="I17" s="196" t="s">
        <v>1715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1716</v>
      </c>
      <c r="F18" s="212" t="s">
        <v>1717</v>
      </c>
      <c r="G18" s="212" t="s">
        <v>1713</v>
      </c>
      <c r="H18" s="214" t="s">
        <v>1714</v>
      </c>
      <c r="I18" s="196" t="s">
        <v>1718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56" t="s">
        <v>1719</v>
      </c>
      <c r="D20" s="656"/>
      <c r="E20" s="656"/>
      <c r="F20" s="6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1720</v>
      </c>
      <c r="F35">
        <v>44</v>
      </c>
      <c r="M35" s="61"/>
      <c r="N35" s="62"/>
      <c r="O35" s="61"/>
    </row>
    <row r="36" spans="5:15" hidden="1" x14ac:dyDescent="0.2">
      <c r="E36" s="254" t="s">
        <v>1721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1722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1723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1724</v>
      </c>
      <c r="F39">
        <f>26+16</f>
        <v>42</v>
      </c>
    </row>
    <row r="40" spans="5:15" hidden="1" x14ac:dyDescent="0.2">
      <c r="E40" s="254" t="s">
        <v>1725</v>
      </c>
      <c r="F40">
        <f>38+24</f>
        <v>62</v>
      </c>
    </row>
    <row r="41" spans="5:15" hidden="1" x14ac:dyDescent="0.2">
      <c r="E41" s="254" t="s">
        <v>1726</v>
      </c>
      <c r="F41">
        <v>15</v>
      </c>
    </row>
    <row r="42" spans="5:15" hidden="1" x14ac:dyDescent="0.2">
      <c r="E42" s="254" t="s">
        <v>1727</v>
      </c>
      <c r="F42">
        <v>14</v>
      </c>
    </row>
    <row r="43" spans="5:15" hidden="1" x14ac:dyDescent="0.2">
      <c r="E43" s="254" t="s">
        <v>1728</v>
      </c>
      <c r="F43">
        <v>11</v>
      </c>
    </row>
    <row r="44" spans="5:15" hidden="1" x14ac:dyDescent="0.2">
      <c r="E44" s="180" t="s">
        <v>1729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5" t="s">
        <v>1730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1253</v>
      </c>
      <c r="F6" s="229" t="s">
        <v>1254</v>
      </c>
      <c r="G6" s="230" t="s">
        <v>1255</v>
      </c>
      <c r="H6" s="230" t="s">
        <v>1256</v>
      </c>
      <c r="I6" s="231" t="s">
        <v>1257</v>
      </c>
      <c r="J6" s="232" t="s">
        <v>1258</v>
      </c>
      <c r="K6" s="233" t="s">
        <v>1259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1731</v>
      </c>
      <c r="F8" s="212" t="s">
        <v>1732</v>
      </c>
      <c r="G8" s="212" t="s">
        <v>1599</v>
      </c>
      <c r="H8" s="212" t="s">
        <v>657</v>
      </c>
      <c r="I8" s="196" t="s">
        <v>1733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1734</v>
      </c>
      <c r="F9" s="212" t="s">
        <v>1732</v>
      </c>
      <c r="G9" s="212" t="s">
        <v>1599</v>
      </c>
      <c r="H9" s="212" t="s">
        <v>657</v>
      </c>
      <c r="I9" s="196" t="s">
        <v>1733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1734</v>
      </c>
      <c r="F10" s="212" t="s">
        <v>1732</v>
      </c>
      <c r="G10" s="212" t="s">
        <v>1735</v>
      </c>
      <c r="H10" s="212" t="s">
        <v>657</v>
      </c>
      <c r="I10" s="196" t="s">
        <v>1733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1734</v>
      </c>
      <c r="F11" s="212" t="s">
        <v>1736</v>
      </c>
      <c r="G11" s="212" t="s">
        <v>1735</v>
      </c>
      <c r="H11" s="214" t="s">
        <v>1596</v>
      </c>
      <c r="I11" s="196" t="s">
        <v>286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1737</v>
      </c>
      <c r="F12" s="212" t="s">
        <v>1738</v>
      </c>
      <c r="G12" s="212" t="s">
        <v>1596</v>
      </c>
      <c r="H12" s="214" t="s">
        <v>1739</v>
      </c>
      <c r="I12" s="196" t="s">
        <v>286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1740</v>
      </c>
      <c r="G13" s="212" t="s">
        <v>1741</v>
      </c>
      <c r="H13" s="214" t="s">
        <v>1596</v>
      </c>
      <c r="I13" s="196" t="s">
        <v>286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1742</v>
      </c>
      <c r="F14" s="212" t="s">
        <v>1743</v>
      </c>
      <c r="G14" s="212" t="s">
        <v>1744</v>
      </c>
      <c r="H14" s="214" t="s">
        <v>1332</v>
      </c>
      <c r="I14" s="196" t="s">
        <v>286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1745</v>
      </c>
      <c r="F15" s="212" t="s">
        <v>1746</v>
      </c>
      <c r="G15" s="212" t="s">
        <v>1747</v>
      </c>
      <c r="H15" s="214" t="s">
        <v>1470</v>
      </c>
      <c r="I15" s="196" t="s">
        <v>286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1748</v>
      </c>
      <c r="F16" s="212" t="s">
        <v>1749</v>
      </c>
      <c r="G16" s="212" t="s">
        <v>1750</v>
      </c>
      <c r="H16" s="214" t="s">
        <v>1629</v>
      </c>
      <c r="I16" s="196" t="s">
        <v>286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1751</v>
      </c>
      <c r="F17" s="212" t="s">
        <v>1752</v>
      </c>
      <c r="G17" s="212" t="s">
        <v>1753</v>
      </c>
      <c r="H17" s="214" t="s">
        <v>1754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766</v>
      </c>
      <c r="F18" s="212" t="s">
        <v>1755</v>
      </c>
      <c r="G18" s="212" t="s">
        <v>1756</v>
      </c>
      <c r="H18" s="214" t="s">
        <v>1754</v>
      </c>
      <c r="I18" s="196" t="s">
        <v>1757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1557</v>
      </c>
    </row>
    <row r="26" spans="2:20" x14ac:dyDescent="0.2">
      <c r="B26" s="56"/>
      <c r="D26" s="246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24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1759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1760</v>
      </c>
      <c r="F5" s="7" t="s">
        <v>1761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1762</v>
      </c>
      <c r="G8" s="212" t="s">
        <v>657</v>
      </c>
      <c r="H8" s="212" t="s">
        <v>657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283</v>
      </c>
      <c r="F9" s="212" t="s">
        <v>1762</v>
      </c>
      <c r="G9" s="191" t="s">
        <v>657</v>
      </c>
      <c r="H9" s="212" t="s">
        <v>657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283</v>
      </c>
      <c r="F10" s="191" t="s">
        <v>1763</v>
      </c>
      <c r="G10" s="191" t="s">
        <v>657</v>
      </c>
      <c r="H10" s="212" t="s">
        <v>1764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283</v>
      </c>
      <c r="F11" s="191" t="s">
        <v>1763</v>
      </c>
      <c r="G11" s="191" t="s">
        <v>1765</v>
      </c>
      <c r="H11" s="88" t="s">
        <v>1596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1767</v>
      </c>
      <c r="G12" s="191" t="s">
        <v>1765</v>
      </c>
      <c r="H12" s="88" t="s">
        <v>1596</v>
      </c>
      <c r="I12" s="32" t="s">
        <v>1768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1767</v>
      </c>
      <c r="G13" s="212" t="s">
        <v>1769</v>
      </c>
      <c r="H13" s="88" t="s">
        <v>1596</v>
      </c>
      <c r="I13" s="32" t="s">
        <v>1768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1770</v>
      </c>
      <c r="F14" s="191" t="s">
        <v>1771</v>
      </c>
      <c r="G14" s="212" t="s">
        <v>1769</v>
      </c>
      <c r="H14" s="88" t="s">
        <v>1772</v>
      </c>
      <c r="I14" s="32" t="s">
        <v>1316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1745</v>
      </c>
      <c r="F15" s="191" t="s">
        <v>1406</v>
      </c>
      <c r="G15" s="212" t="s">
        <v>1769</v>
      </c>
      <c r="H15" s="88" t="s">
        <v>1391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1596</v>
      </c>
      <c r="G16" s="212" t="s">
        <v>1773</v>
      </c>
      <c r="H16" s="88" t="s">
        <v>1391</v>
      </c>
      <c r="I16" s="32" t="s">
        <v>389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1774</v>
      </c>
      <c r="F17" s="191" t="s">
        <v>1570</v>
      </c>
      <c r="G17" s="212" t="s">
        <v>1773</v>
      </c>
      <c r="H17" s="88" t="s">
        <v>58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1774</v>
      </c>
      <c r="F18" s="191" t="s">
        <v>1570</v>
      </c>
      <c r="G18" s="212" t="s">
        <v>1773</v>
      </c>
      <c r="H18" s="88" t="s">
        <v>58</v>
      </c>
      <c r="I18" s="32" t="s">
        <v>1775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1559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1776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1777</v>
      </c>
      <c r="F5" s="7" t="s">
        <v>1778</v>
      </c>
      <c r="G5" s="7" t="s">
        <v>1779</v>
      </c>
      <c r="H5" s="7" t="s">
        <v>1780</v>
      </c>
      <c r="I5" s="7" t="s">
        <v>1781</v>
      </c>
      <c r="J5" s="7" t="s">
        <v>1782</v>
      </c>
      <c r="K5" s="7" t="s">
        <v>1783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1289</v>
      </c>
      <c r="F8" s="213" t="s">
        <v>61</v>
      </c>
      <c r="G8" s="191" t="s">
        <v>1784</v>
      </c>
      <c r="H8" s="88" t="s">
        <v>1785</v>
      </c>
      <c r="I8" s="32" t="s">
        <v>1786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1289</v>
      </c>
      <c r="F9" s="191" t="s">
        <v>1289</v>
      </c>
      <c r="G9" s="191" t="s">
        <v>1289</v>
      </c>
      <c r="H9" s="214" t="s">
        <v>1785</v>
      </c>
      <c r="I9" s="32" t="s">
        <v>1289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1289</v>
      </c>
      <c r="F10" s="191" t="s">
        <v>1289</v>
      </c>
      <c r="G10" s="191" t="s">
        <v>1787</v>
      </c>
      <c r="H10" s="88" t="s">
        <v>1785</v>
      </c>
      <c r="I10" s="32" t="s">
        <v>1788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1789</v>
      </c>
      <c r="F11" s="191" t="s">
        <v>1289</v>
      </c>
      <c r="G11" s="191" t="s">
        <v>1790</v>
      </c>
      <c r="H11" s="88" t="s">
        <v>1785</v>
      </c>
      <c r="I11" s="32" t="s">
        <v>1791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1789</v>
      </c>
      <c r="F12" s="191" t="s">
        <v>1792</v>
      </c>
      <c r="G12" s="191" t="s">
        <v>1789</v>
      </c>
      <c r="H12" s="88" t="s">
        <v>59</v>
      </c>
      <c r="I12" s="32" t="s">
        <v>1788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1793</v>
      </c>
      <c r="F13" s="191" t="s">
        <v>1792</v>
      </c>
      <c r="G13" s="212" t="s">
        <v>1789</v>
      </c>
      <c r="H13" s="88" t="s">
        <v>59</v>
      </c>
      <c r="I13" s="32" t="s">
        <v>1787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1793</v>
      </c>
      <c r="F14" s="191" t="s">
        <v>1789</v>
      </c>
      <c r="G14" s="212" t="s">
        <v>1794</v>
      </c>
      <c r="H14" s="88" t="s">
        <v>59</v>
      </c>
      <c r="I14" s="32" t="s">
        <v>1795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1796</v>
      </c>
      <c r="F15" s="191" t="s">
        <v>1289</v>
      </c>
      <c r="G15" s="192" t="s">
        <v>1797</v>
      </c>
      <c r="H15" s="88" t="s">
        <v>59</v>
      </c>
      <c r="I15" s="32" t="s">
        <v>1787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1796</v>
      </c>
      <c r="F16" s="191" t="s">
        <v>1789</v>
      </c>
      <c r="G16" s="215" t="s">
        <v>1797</v>
      </c>
      <c r="H16" s="88" t="s">
        <v>1798</v>
      </c>
      <c r="I16" s="32" t="s">
        <v>1799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1800</v>
      </c>
      <c r="F17" s="191" t="s">
        <v>1801</v>
      </c>
      <c r="G17" s="192" t="s">
        <v>1802</v>
      </c>
      <c r="H17" s="88" t="s">
        <v>1803</v>
      </c>
      <c r="I17" s="32" t="s">
        <v>389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1629</v>
      </c>
      <c r="F18" s="191" t="s">
        <v>1801</v>
      </c>
      <c r="G18" s="215" t="s">
        <v>1804</v>
      </c>
      <c r="H18" s="88" t="s">
        <v>1803</v>
      </c>
      <c r="I18" s="32" t="s">
        <v>389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1807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284</v>
      </c>
      <c r="F7" s="123" t="s">
        <v>284</v>
      </c>
      <c r="G7" s="123" t="s">
        <v>284</v>
      </c>
      <c r="H7" s="123" t="s">
        <v>284</v>
      </c>
      <c r="I7" s="123" t="s">
        <v>284</v>
      </c>
      <c r="J7" s="123" t="s">
        <v>284</v>
      </c>
      <c r="K7" s="123" t="s">
        <v>284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1808</v>
      </c>
      <c r="G8" s="191" t="s">
        <v>1808</v>
      </c>
      <c r="H8" s="88" t="s">
        <v>1808</v>
      </c>
      <c r="I8" s="32" t="s">
        <v>1808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1808</v>
      </c>
      <c r="G9" s="191" t="s">
        <v>1808</v>
      </c>
      <c r="H9" s="88" t="s">
        <v>1808</v>
      </c>
      <c r="I9" s="32" t="s">
        <v>1808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1808</v>
      </c>
      <c r="G10" s="191" t="s">
        <v>1808</v>
      </c>
      <c r="H10" s="88" t="s">
        <v>1808</v>
      </c>
      <c r="I10" s="32" t="s">
        <v>1808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1809</v>
      </c>
      <c r="G11" s="191" t="s">
        <v>1808</v>
      </c>
      <c r="H11" s="88" t="s">
        <v>1808</v>
      </c>
      <c r="I11" s="32" t="s">
        <v>1808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1809</v>
      </c>
      <c r="G12" s="191" t="s">
        <v>1808</v>
      </c>
      <c r="H12" s="88" t="s">
        <v>1808</v>
      </c>
      <c r="I12" s="32" t="s">
        <v>1810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1809</v>
      </c>
      <c r="G13" s="192" t="s">
        <v>1808</v>
      </c>
      <c r="H13" s="88" t="s">
        <v>1808</v>
      </c>
      <c r="I13" s="32" t="s">
        <v>1810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1811</v>
      </c>
      <c r="G14" s="192" t="s">
        <v>1808</v>
      </c>
      <c r="H14" s="88" t="s">
        <v>1808</v>
      </c>
      <c r="I14" s="32" t="s">
        <v>1810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1811</v>
      </c>
      <c r="G15" s="192" t="s">
        <v>1808</v>
      </c>
      <c r="H15" s="88" t="s">
        <v>1812</v>
      </c>
      <c r="I15" s="32" t="s">
        <v>1810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1809</v>
      </c>
      <c r="G16" s="192" t="s">
        <v>1808</v>
      </c>
      <c r="H16" s="88" t="s">
        <v>1812</v>
      </c>
      <c r="I16" s="32" t="s">
        <v>1813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1809</v>
      </c>
      <c r="G17" s="192" t="s">
        <v>1814</v>
      </c>
      <c r="H17" s="88" t="s">
        <v>1812</v>
      </c>
      <c r="I17" s="32" t="s">
        <v>1813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1809</v>
      </c>
      <c r="G18" s="193" t="s">
        <v>1814</v>
      </c>
      <c r="H18" s="88" t="s">
        <v>1812</v>
      </c>
      <c r="I18" s="32" t="s">
        <v>1810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0" spans="2:22" x14ac:dyDescent="0.2">
      <c r="D30" t="s">
        <v>1806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</row>
    <row r="2" spans="2:20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3" t="s">
        <v>1815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210"/>
      <c r="O3" s="3"/>
      <c r="P3" s="3" t="s">
        <v>1816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1817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1681</v>
      </c>
      <c r="F5" s="7" t="s">
        <v>1818</v>
      </c>
      <c r="G5" s="7" t="s">
        <v>1819</v>
      </c>
      <c r="H5" s="7" t="s">
        <v>1820</v>
      </c>
      <c r="I5" s="7" t="s">
        <v>1821</v>
      </c>
      <c r="J5" s="7" t="s">
        <v>1822</v>
      </c>
      <c r="K5" s="7" t="s">
        <v>1823</v>
      </c>
      <c r="L5" s="61"/>
      <c r="M5" s="172"/>
      <c r="N5" s="113"/>
      <c r="O5" s="113" t="s">
        <v>1819</v>
      </c>
      <c r="P5" s="113" t="s">
        <v>1820</v>
      </c>
      <c r="Q5" s="113" t="s">
        <v>1821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172"/>
      <c r="N6" s="113"/>
      <c r="O6" s="113" t="s">
        <v>1255</v>
      </c>
      <c r="P6" s="113" t="s">
        <v>1256</v>
      </c>
      <c r="Q6" s="113" t="s">
        <v>1257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1824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1391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1391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1391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1425</v>
      </c>
      <c r="H11" s="88" t="s">
        <v>59</v>
      </c>
      <c r="I11" s="32" t="s">
        <v>1391</v>
      </c>
      <c r="J11" s="191"/>
      <c r="K11" s="192"/>
      <c r="L11" s="61"/>
      <c r="M11" s="87"/>
      <c r="N11" s="200" t="s">
        <v>1825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766</v>
      </c>
      <c r="F12" s="191" t="s">
        <v>59</v>
      </c>
      <c r="G12" s="191" t="s">
        <v>1826</v>
      </c>
      <c r="H12" s="88" t="s">
        <v>59</v>
      </c>
      <c r="I12" s="32" t="s">
        <v>1391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1827</v>
      </c>
      <c r="F13" s="191" t="s">
        <v>1828</v>
      </c>
      <c r="G13" s="192" t="s">
        <v>1826</v>
      </c>
      <c r="H13" s="88" t="s">
        <v>1829</v>
      </c>
      <c r="I13" s="32" t="s">
        <v>1830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1831</v>
      </c>
      <c r="F14" s="191" t="s">
        <v>1832</v>
      </c>
      <c r="G14" s="192" t="s">
        <v>1833</v>
      </c>
      <c r="H14" s="88" t="s">
        <v>1592</v>
      </c>
      <c r="I14" s="32" t="s">
        <v>1834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1831</v>
      </c>
      <c r="F15" s="191" t="s">
        <v>1835</v>
      </c>
      <c r="G15" s="192" t="s">
        <v>59</v>
      </c>
      <c r="H15" s="88" t="s">
        <v>1592</v>
      </c>
      <c r="I15" s="32" t="s">
        <v>1834</v>
      </c>
      <c r="J15" s="191"/>
      <c r="K15" s="192"/>
      <c r="L15" s="61"/>
      <c r="M15" s="87"/>
      <c r="N15" s="200" t="s">
        <v>1836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1827</v>
      </c>
      <c r="F16" s="191" t="s">
        <v>1832</v>
      </c>
      <c r="G16" s="192" t="s">
        <v>59</v>
      </c>
      <c r="H16" s="88" t="s">
        <v>1555</v>
      </c>
      <c r="I16" s="32" t="s">
        <v>1834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1827</v>
      </c>
      <c r="F17" s="191" t="s">
        <v>1837</v>
      </c>
      <c r="G17" s="192" t="s">
        <v>1774</v>
      </c>
      <c r="H17" s="88" t="s">
        <v>1555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1827</v>
      </c>
      <c r="F18" s="191" t="s">
        <v>1837</v>
      </c>
      <c r="G18" s="192" t="s">
        <v>1774</v>
      </c>
      <c r="H18" s="88" t="s">
        <v>1555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1838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1557</v>
      </c>
    </row>
    <row r="26" spans="2:20" x14ac:dyDescent="0.2">
      <c r="B26" s="56"/>
      <c r="D26" s="58" t="s">
        <v>1558</v>
      </c>
    </row>
    <row r="27" spans="2:20" x14ac:dyDescent="0.2">
      <c r="B27" s="180"/>
      <c r="D27" t="s">
        <v>476</v>
      </c>
    </row>
    <row r="29" spans="2:20" x14ac:dyDescent="0.2">
      <c r="B29" s="127" t="s">
        <v>134</v>
      </c>
      <c r="D29" s="167" t="s">
        <v>1805</v>
      </c>
    </row>
    <row r="30" spans="2:20" x14ac:dyDescent="0.2">
      <c r="D30" t="s">
        <v>1806</v>
      </c>
    </row>
    <row r="31" spans="2:20" x14ac:dyDescent="0.2">
      <c r="M31" s="661"/>
      <c r="N31" s="661"/>
      <c r="O31" s="6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63" t="s">
        <v>1839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1840</v>
      </c>
      <c r="F5" s="7" t="s">
        <v>1841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1842</v>
      </c>
      <c r="I8" s="28" t="s">
        <v>1842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1842</v>
      </c>
      <c r="I9" s="28" t="s">
        <v>1842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1842</v>
      </c>
      <c r="I10" s="28" t="s">
        <v>1842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1843</v>
      </c>
      <c r="I11" s="28" t="s">
        <v>1842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1844</v>
      </c>
      <c r="I12" s="28" t="s">
        <v>1842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1844</v>
      </c>
      <c r="I13" s="28" t="s">
        <v>1842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1544</v>
      </c>
      <c r="F14" s="28" t="s">
        <v>1845</v>
      </c>
      <c r="G14" s="187"/>
      <c r="H14" s="88" t="s">
        <v>1846</v>
      </c>
      <c r="I14" s="28" t="s">
        <v>1843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1544</v>
      </c>
      <c r="F15" s="28" t="s">
        <v>1845</v>
      </c>
      <c r="G15" s="187"/>
      <c r="H15" s="88" t="s">
        <v>1844</v>
      </c>
      <c r="I15" s="28" t="s">
        <v>1843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1544</v>
      </c>
      <c r="F16" s="28" t="s">
        <v>1847</v>
      </c>
      <c r="G16" s="187"/>
      <c r="H16" s="88" t="s">
        <v>1848</v>
      </c>
      <c r="I16" s="28" t="s">
        <v>1843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1544</v>
      </c>
      <c r="F17" s="28" t="s">
        <v>1847</v>
      </c>
      <c r="G17" s="187"/>
      <c r="H17" s="88" t="s">
        <v>1848</v>
      </c>
      <c r="I17" s="28" t="s">
        <v>1843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1544</v>
      </c>
      <c r="F18" s="28" t="s">
        <v>1847</v>
      </c>
      <c r="G18" s="187"/>
      <c r="H18" s="88" t="s">
        <v>1848</v>
      </c>
      <c r="I18" s="28" t="s">
        <v>1843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1849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1850</v>
      </c>
      <c r="F5" s="7" t="s">
        <v>1851</v>
      </c>
      <c r="G5" s="7" t="s">
        <v>1852</v>
      </c>
      <c r="H5" s="7" t="s">
        <v>1853</v>
      </c>
      <c r="I5" s="7" t="s">
        <v>1854</v>
      </c>
      <c r="J5" s="7" t="s">
        <v>1855</v>
      </c>
      <c r="K5" s="7" t="s">
        <v>1856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1758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</row>
    <row r="27" spans="2:22" x14ac:dyDescent="0.2">
      <c r="B27" s="180"/>
      <c r="D27" t="s">
        <v>476</v>
      </c>
    </row>
    <row r="29" spans="2:22" x14ac:dyDescent="0.2">
      <c r="B29" s="127" t="s">
        <v>134</v>
      </c>
      <c r="D29" s="167" t="s">
        <v>1805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63" t="s">
        <v>1857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1858</v>
      </c>
      <c r="F5" s="7" t="s">
        <v>1859</v>
      </c>
      <c r="G5" s="7" t="s">
        <v>1860</v>
      </c>
      <c r="H5" s="7" t="s">
        <v>1861</v>
      </c>
      <c r="I5" s="7" t="s">
        <v>1862</v>
      </c>
      <c r="J5" s="7" t="s">
        <v>1863</v>
      </c>
      <c r="K5" s="7" t="s">
        <v>1864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1865</v>
      </c>
      <c r="F8" s="32" t="s">
        <v>56</v>
      </c>
      <c r="G8" s="32" t="s">
        <v>56</v>
      </c>
      <c r="H8" s="32" t="s">
        <v>56</v>
      </c>
      <c r="I8" s="178" t="s">
        <v>1866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1865</v>
      </c>
      <c r="F9" s="50" t="s">
        <v>56</v>
      </c>
      <c r="G9" s="50" t="s">
        <v>56</v>
      </c>
      <c r="H9" s="50" t="s">
        <v>56</v>
      </c>
      <c r="I9" s="178" t="s">
        <v>1866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1865</v>
      </c>
      <c r="F10" s="50" t="s">
        <v>56</v>
      </c>
      <c r="G10" s="50" t="s">
        <v>56</v>
      </c>
      <c r="H10" s="50" t="s">
        <v>56</v>
      </c>
      <c r="I10" s="178" t="s">
        <v>1866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1867</v>
      </c>
      <c r="F11" s="50" t="s">
        <v>56</v>
      </c>
      <c r="G11" s="50" t="s">
        <v>56</v>
      </c>
      <c r="H11" s="50" t="s">
        <v>56</v>
      </c>
      <c r="I11" s="178" t="s">
        <v>1866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1867</v>
      </c>
      <c r="F12" s="50" t="s">
        <v>1868</v>
      </c>
      <c r="G12" s="50" t="s">
        <v>56</v>
      </c>
      <c r="H12" s="50" t="s">
        <v>56</v>
      </c>
      <c r="I12" s="178" t="s">
        <v>1866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1865</v>
      </c>
      <c r="F13" s="50" t="s">
        <v>1868</v>
      </c>
      <c r="G13" s="50" t="s">
        <v>53</v>
      </c>
      <c r="H13" s="50" t="s">
        <v>800</v>
      </c>
      <c r="I13" s="179" t="s">
        <v>1869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1867</v>
      </c>
      <c r="F14" s="50" t="s">
        <v>1870</v>
      </c>
      <c r="G14" s="50" t="s">
        <v>53</v>
      </c>
      <c r="H14" s="50" t="s">
        <v>800</v>
      </c>
      <c r="I14" s="179" t="s">
        <v>1869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1867</v>
      </c>
      <c r="F15" s="50" t="s">
        <v>1870</v>
      </c>
      <c r="G15" s="50" t="s">
        <v>53</v>
      </c>
      <c r="H15" s="50" t="s">
        <v>800</v>
      </c>
      <c r="I15" s="179" t="s">
        <v>800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1867</v>
      </c>
      <c r="F16" s="50" t="s">
        <v>1870</v>
      </c>
      <c r="G16" s="50" t="s">
        <v>53</v>
      </c>
      <c r="H16" s="50" t="s">
        <v>800</v>
      </c>
      <c r="I16" s="179" t="s">
        <v>800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1867</v>
      </c>
      <c r="F17" s="50" t="s">
        <v>1870</v>
      </c>
      <c r="G17" s="50" t="s">
        <v>53</v>
      </c>
      <c r="H17" s="50" t="s">
        <v>800</v>
      </c>
      <c r="I17" s="179" t="s">
        <v>800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1867</v>
      </c>
      <c r="F18" s="174" t="s">
        <v>1870</v>
      </c>
      <c r="G18" s="174" t="s">
        <v>53</v>
      </c>
      <c r="H18" s="50" t="s">
        <v>800</v>
      </c>
      <c r="I18" s="179" t="s">
        <v>800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1758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1557</v>
      </c>
    </row>
    <row r="24" spans="2:22" x14ac:dyDescent="0.2">
      <c r="B24" s="56"/>
      <c r="D24" s="58" t="s">
        <v>1558</v>
      </c>
    </row>
    <row r="27" spans="2:22" x14ac:dyDescent="0.2">
      <c r="B27" s="127" t="s">
        <v>134</v>
      </c>
      <c r="D27" s="167" t="s">
        <v>1871</v>
      </c>
    </row>
    <row r="29" spans="2:22" x14ac:dyDescent="0.2">
      <c r="D29" s="150" t="s">
        <v>1872</v>
      </c>
      <c r="E29" s="176" t="s">
        <v>53</v>
      </c>
      <c r="F29" s="175" t="s">
        <v>1873</v>
      </c>
      <c r="G29" s="175" t="s">
        <v>1874</v>
      </c>
      <c r="H29" s="175" t="s">
        <v>1875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284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1877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1877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1878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69"/>
      <c r="N5" s="670"/>
      <c r="O5" s="671"/>
      <c r="P5" s="7">
        <v>44935</v>
      </c>
      <c r="Q5" s="7" t="s">
        <v>1878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1879</v>
      </c>
      <c r="F8" s="28" t="s">
        <v>1879</v>
      </c>
      <c r="G8" s="38" t="s">
        <v>1879</v>
      </c>
      <c r="H8" s="88" t="s">
        <v>1880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1879</v>
      </c>
      <c r="F9" s="30" t="s">
        <v>1879</v>
      </c>
      <c r="G9" s="59" t="s">
        <v>1879</v>
      </c>
      <c r="H9" s="87" t="s">
        <v>1880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1879</v>
      </c>
      <c r="F10" s="30" t="s">
        <v>1879</v>
      </c>
      <c r="G10" s="59" t="s">
        <v>1881</v>
      </c>
      <c r="H10" s="87" t="s">
        <v>1880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1879</v>
      </c>
      <c r="F11" s="30" t="s">
        <v>1879</v>
      </c>
      <c r="G11" s="59" t="s">
        <v>1882</v>
      </c>
      <c r="H11" s="87" t="s">
        <v>1231</v>
      </c>
      <c r="I11" s="170" t="s">
        <v>333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1879</v>
      </c>
      <c r="F12" s="30" t="s">
        <v>1879</v>
      </c>
      <c r="G12" s="59" t="s">
        <v>1000</v>
      </c>
      <c r="H12" s="87" t="s">
        <v>1880</v>
      </c>
      <c r="I12" s="170" t="s">
        <v>333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1879</v>
      </c>
      <c r="F13" s="30" t="s">
        <v>1879</v>
      </c>
      <c r="G13" s="40" t="s">
        <v>1000</v>
      </c>
      <c r="H13" s="20" t="s">
        <v>54</v>
      </c>
      <c r="I13" s="170" t="s">
        <v>1883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1884</v>
      </c>
      <c r="F14" s="30" t="s">
        <v>1879</v>
      </c>
      <c r="G14" s="40" t="s">
        <v>1000</v>
      </c>
      <c r="H14" s="20" t="s">
        <v>333</v>
      </c>
      <c r="I14" s="17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1884</v>
      </c>
      <c r="F15" s="30" t="s">
        <v>1879</v>
      </c>
      <c r="G15" s="40" t="s">
        <v>1886</v>
      </c>
      <c r="H15" s="20" t="s">
        <v>333</v>
      </c>
      <c r="I15" s="171" t="s">
        <v>1887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1884</v>
      </c>
      <c r="F16" s="30" t="s">
        <v>1879</v>
      </c>
      <c r="G16" s="40" t="s">
        <v>1880</v>
      </c>
      <c r="H16" s="20" t="s">
        <v>333</v>
      </c>
      <c r="I16" s="170" t="s">
        <v>1231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1884</v>
      </c>
      <c r="F17" s="30" t="s">
        <v>1888</v>
      </c>
      <c r="G17" s="40" t="s">
        <v>1231</v>
      </c>
      <c r="H17" s="20" t="s">
        <v>1530</v>
      </c>
      <c r="I17" s="170" t="s">
        <v>1231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1884</v>
      </c>
      <c r="F18" s="31" t="s">
        <v>1888</v>
      </c>
      <c r="G18" s="40" t="s">
        <v>1889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67" t="s">
        <v>1892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1893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1893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69"/>
      <c r="N5" s="670"/>
      <c r="O5" s="6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1894</v>
      </c>
      <c r="F7" s="123" t="s">
        <v>1894</v>
      </c>
      <c r="G7" s="123" t="s">
        <v>1894</v>
      </c>
      <c r="H7" s="123" t="s">
        <v>1894</v>
      </c>
      <c r="I7" s="123" t="s">
        <v>1894</v>
      </c>
      <c r="J7" s="123" t="s">
        <v>1894</v>
      </c>
      <c r="K7" s="123" t="s">
        <v>1894</v>
      </c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1897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1897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69"/>
      <c r="N5" s="670"/>
      <c r="O5" s="6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524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524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524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524</v>
      </c>
      <c r="G17" s="48" t="s">
        <v>53</v>
      </c>
      <c r="H17" s="20" t="s">
        <v>524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524</v>
      </c>
      <c r="G18" s="48" t="s">
        <v>53</v>
      </c>
      <c r="H18" s="20" t="s">
        <v>524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69"/>
      <c r="N5" s="670"/>
      <c r="O5" s="6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781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1188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1188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1188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1188</v>
      </c>
      <c r="F16" s="33" t="s">
        <v>55</v>
      </c>
      <c r="G16" s="48" t="s">
        <v>56</v>
      </c>
      <c r="H16" s="20" t="s">
        <v>1188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1188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1188</v>
      </c>
      <c r="F18" s="33" t="s">
        <v>56</v>
      </c>
      <c r="G18" s="48" t="s">
        <v>1188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1899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1899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69"/>
      <c r="N5" s="670"/>
      <c r="O5" s="6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781</v>
      </c>
      <c r="F7" s="123" t="s">
        <v>781</v>
      </c>
      <c r="G7" s="123" t="s">
        <v>781</v>
      </c>
      <c r="H7" s="123" t="s">
        <v>781</v>
      </c>
      <c r="I7" s="123" t="s">
        <v>781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 t="s">
        <v>1900</v>
      </c>
      <c r="S7" s="128" t="s">
        <v>1900</v>
      </c>
      <c r="T7" s="130" t="s">
        <v>1901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1884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1884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1884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559</v>
      </c>
      <c r="G14" s="48" t="s">
        <v>54</v>
      </c>
      <c r="H14" s="20" t="s">
        <v>54</v>
      </c>
      <c r="I14" s="30" t="s">
        <v>1884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559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559</v>
      </c>
      <c r="G16" s="48" t="s">
        <v>54</v>
      </c>
      <c r="H16" s="20" t="s">
        <v>559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559</v>
      </c>
      <c r="H17" s="20" t="s">
        <v>559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559</v>
      </c>
      <c r="H18" s="20" t="s">
        <v>559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1902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1902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69"/>
      <c r="N5" s="670"/>
      <c r="O5" s="6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1188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1188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1188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1188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1188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1903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D31" s="102" t="s">
        <v>1185</v>
      </c>
      <c r="E31" s="102"/>
      <c r="F31" s="79"/>
      <c r="G31" s="79"/>
      <c r="H31" s="79"/>
      <c r="I31" s="79"/>
      <c r="J31" s="79"/>
      <c r="K31" s="149"/>
      <c r="M31" s="661"/>
      <c r="N31" s="661"/>
      <c r="O31" s="661"/>
    </row>
    <row r="32" spans="2:22" x14ac:dyDescent="0.2">
      <c r="D32" s="103" t="s">
        <v>781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1077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1872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1904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1904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69"/>
      <c r="N5" s="670"/>
      <c r="O5" s="6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1253</v>
      </c>
      <c r="F6" s="121" t="s">
        <v>1254</v>
      </c>
      <c r="G6" s="112" t="s">
        <v>1255</v>
      </c>
      <c r="H6" s="112" t="s">
        <v>1256</v>
      </c>
      <c r="I6" s="113" t="s">
        <v>1257</v>
      </c>
      <c r="J6" s="120" t="s">
        <v>1258</v>
      </c>
      <c r="K6" s="122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128" t="s">
        <v>1258</v>
      </c>
      <c r="V6" s="129" t="s">
        <v>1259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64" t="s">
        <v>1876</v>
      </c>
      <c r="N7" s="665"/>
      <c r="O7" s="6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1905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1906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1906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1188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1188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1905</v>
      </c>
      <c r="F14" s="20" t="s">
        <v>1906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1905</v>
      </c>
      <c r="F15" s="33" t="s">
        <v>1906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1907</v>
      </c>
      <c r="F16" s="33" t="s">
        <v>1906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1906</v>
      </c>
      <c r="F17" s="33" t="s">
        <v>1906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1906</v>
      </c>
      <c r="F18" s="136" t="s">
        <v>1188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1895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1557</v>
      </c>
    </row>
    <row r="26" spans="2:22" x14ac:dyDescent="0.2">
      <c r="B26" s="56"/>
      <c r="D26" s="58" t="s">
        <v>1558</v>
      </c>
      <c r="P26" s="90"/>
      <c r="Q26" t="s">
        <v>1890</v>
      </c>
    </row>
    <row r="27" spans="2:22" x14ac:dyDescent="0.2">
      <c r="Q27" t="s">
        <v>1891</v>
      </c>
    </row>
    <row r="29" spans="2:22" x14ac:dyDescent="0.2">
      <c r="B29" s="127" t="s">
        <v>134</v>
      </c>
      <c r="D29" s="118" t="s">
        <v>1896</v>
      </c>
    </row>
    <row r="31" spans="2:22" x14ac:dyDescent="0.2">
      <c r="M31" s="661"/>
      <c r="N31" s="661"/>
      <c r="O31" s="6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1908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1908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69"/>
      <c r="N5" s="670"/>
      <c r="O5" s="6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559</v>
      </c>
      <c r="H7" s="32" t="s">
        <v>559</v>
      </c>
      <c r="I7" s="28" t="s">
        <v>53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1533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559</v>
      </c>
      <c r="F9" s="108" t="s">
        <v>559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559</v>
      </c>
      <c r="F10" s="108" t="s">
        <v>559</v>
      </c>
      <c r="G10" s="50" t="s">
        <v>286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1884</v>
      </c>
      <c r="F11" s="33" t="s">
        <v>1909</v>
      </c>
      <c r="G11" s="50" t="s">
        <v>286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1884</v>
      </c>
      <c r="F12" s="33" t="s">
        <v>1691</v>
      </c>
      <c r="G12" s="50" t="s">
        <v>1192</v>
      </c>
      <c r="H12" s="50" t="s">
        <v>1261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1884</v>
      </c>
      <c r="F13" s="33" t="s">
        <v>1691</v>
      </c>
      <c r="G13" s="33" t="s">
        <v>1691</v>
      </c>
      <c r="H13" s="33" t="s">
        <v>1691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1884</v>
      </c>
      <c r="F14" s="33" t="s">
        <v>1691</v>
      </c>
      <c r="G14" s="33" t="s">
        <v>1691</v>
      </c>
      <c r="H14" s="33" t="s">
        <v>1691</v>
      </c>
      <c r="I14" s="30" t="s">
        <v>1910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1261</v>
      </c>
      <c r="F15" s="33" t="s">
        <v>347</v>
      </c>
      <c r="G15" s="33" t="s">
        <v>1691</v>
      </c>
      <c r="H15" s="33" t="s">
        <v>1691</v>
      </c>
      <c r="I15" s="30" t="s">
        <v>286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1691</v>
      </c>
      <c r="F16" s="33" t="s">
        <v>347</v>
      </c>
      <c r="G16" s="33" t="s">
        <v>1691</v>
      </c>
      <c r="H16" s="33" t="s">
        <v>1691</v>
      </c>
      <c r="I16" s="30" t="s">
        <v>286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1691</v>
      </c>
      <c r="F17" s="51" t="s">
        <v>56</v>
      </c>
      <c r="G17" s="51" t="s">
        <v>1188</v>
      </c>
      <c r="H17" s="51" t="s">
        <v>1188</v>
      </c>
      <c r="I17" s="31" t="s">
        <v>286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62"/>
      <c r="D2" s="662"/>
      <c r="E2" s="662"/>
      <c r="F2" s="662"/>
      <c r="G2" s="662"/>
      <c r="H2" s="662"/>
      <c r="I2" s="662"/>
      <c r="J2" s="662"/>
      <c r="K2" s="662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1911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3" t="s">
        <v>1911</v>
      </c>
      <c r="N3" s="663"/>
      <c r="O3" s="663"/>
      <c r="P3" s="663"/>
      <c r="Q3" s="663"/>
      <c r="R3" s="663"/>
      <c r="S3" s="663"/>
      <c r="T3" s="663"/>
      <c r="U3" s="663"/>
      <c r="V3" s="6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69"/>
      <c r="N5" s="670"/>
      <c r="O5" s="6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1253</v>
      </c>
      <c r="F6" s="47" t="s">
        <v>1254</v>
      </c>
      <c r="G6" s="112" t="s">
        <v>1255</v>
      </c>
      <c r="H6" s="112" t="s">
        <v>1256</v>
      </c>
      <c r="I6" s="11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781</v>
      </c>
      <c r="G7" s="50" t="s">
        <v>781</v>
      </c>
      <c r="H7" s="50" t="s">
        <v>783</v>
      </c>
      <c r="I7" s="30" t="s">
        <v>781</v>
      </c>
      <c r="J7" s="3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781</v>
      </c>
      <c r="G8" s="50" t="s">
        <v>781</v>
      </c>
      <c r="H8" s="50" t="s">
        <v>783</v>
      </c>
      <c r="I8" s="30" t="s">
        <v>781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1055</v>
      </c>
      <c r="G9" s="50" t="s">
        <v>1055</v>
      </c>
      <c r="H9" s="50" t="s">
        <v>1055</v>
      </c>
      <c r="I9" s="30" t="s">
        <v>1055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347</v>
      </c>
      <c r="F10" s="33" t="s">
        <v>1055</v>
      </c>
      <c r="G10" s="33" t="s">
        <v>1055</v>
      </c>
      <c r="H10" s="33" t="s">
        <v>1055</v>
      </c>
      <c r="I10" s="48" t="s">
        <v>1055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347</v>
      </c>
      <c r="F11" s="33" t="s">
        <v>1055</v>
      </c>
      <c r="G11" s="33" t="s">
        <v>1055</v>
      </c>
      <c r="H11" s="33" t="s">
        <v>1055</v>
      </c>
      <c r="I11" s="48" t="s">
        <v>1055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347</v>
      </c>
      <c r="F12" s="33" t="s">
        <v>1055</v>
      </c>
      <c r="G12" s="33" t="s">
        <v>1055</v>
      </c>
      <c r="H12" s="33" t="s">
        <v>53</v>
      </c>
      <c r="I12" s="48" t="s">
        <v>1055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1691</v>
      </c>
      <c r="F13" s="33" t="s">
        <v>1912</v>
      </c>
      <c r="G13" s="33" t="s">
        <v>1912</v>
      </c>
      <c r="H13" s="33" t="s">
        <v>1905</v>
      </c>
      <c r="I13" s="48" t="s">
        <v>1912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1691</v>
      </c>
      <c r="F14" s="33" t="s">
        <v>1912</v>
      </c>
      <c r="G14" s="33" t="s">
        <v>1912</v>
      </c>
      <c r="H14" s="33" t="s">
        <v>1905</v>
      </c>
      <c r="I14" s="48" t="s">
        <v>1912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1691</v>
      </c>
      <c r="F15" s="33" t="s">
        <v>1913</v>
      </c>
      <c r="G15" s="111" t="s">
        <v>1912</v>
      </c>
      <c r="H15" s="33" t="s">
        <v>1905</v>
      </c>
      <c r="I15" s="48" t="s">
        <v>1913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1691</v>
      </c>
      <c r="F16" s="33" t="s">
        <v>1913</v>
      </c>
      <c r="G16" s="33" t="s">
        <v>1912</v>
      </c>
      <c r="H16" s="33" t="s">
        <v>1905</v>
      </c>
      <c r="I16" s="48" t="s">
        <v>1913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1691</v>
      </c>
      <c r="F17" s="51" t="s">
        <v>1913</v>
      </c>
      <c r="G17" s="51" t="s">
        <v>1912</v>
      </c>
      <c r="H17" s="51" t="s">
        <v>53</v>
      </c>
      <c r="I17" s="49" t="s">
        <v>524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1914</v>
      </c>
      <c r="R18" s="91" t="s">
        <v>1077</v>
      </c>
      <c r="S18" s="91" t="s">
        <v>1077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1914</v>
      </c>
      <c r="R19" s="91" t="s">
        <v>1077</v>
      </c>
      <c r="S19" s="91" t="s">
        <v>1077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1914</v>
      </c>
      <c r="R20" s="91" t="s">
        <v>1077</v>
      </c>
      <c r="S20" s="91" t="s">
        <v>1077</v>
      </c>
      <c r="T20" s="72"/>
      <c r="U20" s="72"/>
      <c r="V20" s="72"/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1914</v>
      </c>
      <c r="R21" s="91" t="s">
        <v>1077</v>
      </c>
      <c r="S21" s="91" t="s">
        <v>1077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1914</v>
      </c>
      <c r="R22" s="91" t="s">
        <v>1077</v>
      </c>
      <c r="S22" s="91" t="s">
        <v>1077</v>
      </c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ht="18.75" x14ac:dyDescent="0.25">
      <c r="B2" s="662" t="s">
        <v>78</v>
      </c>
      <c r="C2" s="675"/>
      <c r="D2" s="675"/>
      <c r="E2" s="675"/>
      <c r="F2" s="675"/>
      <c r="G2" s="675"/>
      <c r="H2" s="675"/>
      <c r="I2" s="675"/>
      <c r="J2" s="675"/>
      <c r="K2" s="675"/>
      <c r="L2" s="61"/>
      <c r="M2" s="667" t="s">
        <v>1876</v>
      </c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63" t="s">
        <v>1915</v>
      </c>
      <c r="C3" s="663"/>
      <c r="D3" s="663"/>
      <c r="E3" s="663"/>
      <c r="F3" s="663"/>
      <c r="G3" s="663"/>
      <c r="H3" s="663"/>
      <c r="I3" s="663"/>
      <c r="J3" s="663"/>
      <c r="K3" s="663"/>
      <c r="L3" s="61"/>
      <c r="M3" s="661" t="s">
        <v>1915</v>
      </c>
      <c r="N3" s="661"/>
      <c r="O3" s="661"/>
      <c r="P3" s="661"/>
      <c r="Q3" s="661"/>
      <c r="R3" s="661"/>
      <c r="S3" s="661"/>
      <c r="T3" s="661"/>
      <c r="U3" s="661"/>
      <c r="V3" s="6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69"/>
      <c r="N5" s="670"/>
      <c r="O5" s="6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9" t="s">
        <v>1258</v>
      </c>
      <c r="V6" s="100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286</v>
      </c>
      <c r="H7" s="28" t="s">
        <v>286</v>
      </c>
      <c r="I7" s="28" t="s">
        <v>54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286</v>
      </c>
      <c r="H8" s="30" t="s">
        <v>286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1916</v>
      </c>
      <c r="V8" s="91" t="s">
        <v>933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286</v>
      </c>
      <c r="H9" s="30" t="s">
        <v>286</v>
      </c>
      <c r="I9" s="30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1916</v>
      </c>
      <c r="V9" s="91" t="s">
        <v>933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286</v>
      </c>
      <c r="H10" s="30" t="s">
        <v>286</v>
      </c>
      <c r="I10" s="30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1917</v>
      </c>
      <c r="U10" s="97" t="s">
        <v>1916</v>
      </c>
      <c r="V10" s="91" t="s">
        <v>933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286</v>
      </c>
      <c r="H11" s="30" t="s">
        <v>56</v>
      </c>
      <c r="I11" s="30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1917</v>
      </c>
      <c r="U11" s="97" t="s">
        <v>1916</v>
      </c>
      <c r="V11" s="91" t="s">
        <v>933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1192</v>
      </c>
      <c r="H12" s="89" t="s">
        <v>1188</v>
      </c>
      <c r="I12" s="30" t="s">
        <v>1888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1917</v>
      </c>
      <c r="U12" s="97" t="s">
        <v>1916</v>
      </c>
      <c r="V12" s="91" t="s">
        <v>933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1192</v>
      </c>
      <c r="H13" s="89" t="s">
        <v>1188</v>
      </c>
      <c r="I13" s="30" t="s">
        <v>1261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1917</v>
      </c>
      <c r="U13" s="97" t="s">
        <v>1916</v>
      </c>
      <c r="V13" s="91" t="s">
        <v>933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1192</v>
      </c>
      <c r="H14" s="89" t="s">
        <v>1918</v>
      </c>
      <c r="I14" s="30" t="s">
        <v>1261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1917</v>
      </c>
      <c r="U14" s="97" t="s">
        <v>1916</v>
      </c>
      <c r="V14" s="91" t="s">
        <v>1917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1192</v>
      </c>
      <c r="H15" s="89" t="s">
        <v>1188</v>
      </c>
      <c r="I15" s="30" t="s">
        <v>1261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1917</v>
      </c>
      <c r="U15" s="97" t="s">
        <v>1916</v>
      </c>
      <c r="V15" s="91" t="s">
        <v>1917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1192</v>
      </c>
      <c r="H16" s="89" t="s">
        <v>1188</v>
      </c>
      <c r="I16" s="30" t="s">
        <v>1261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1917</v>
      </c>
      <c r="U16" s="97" t="s">
        <v>1916</v>
      </c>
      <c r="V16" s="91" t="s">
        <v>1917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1192</v>
      </c>
      <c r="H17" s="107" t="s">
        <v>1188</v>
      </c>
      <c r="I17" s="31" t="s">
        <v>1919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1917</v>
      </c>
      <c r="S17" s="72"/>
      <c r="T17" s="97" t="s">
        <v>1917</v>
      </c>
      <c r="U17" s="97" t="s">
        <v>1916</v>
      </c>
      <c r="V17" s="91" t="s">
        <v>1917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1917</v>
      </c>
      <c r="S18" s="72"/>
      <c r="T18" s="91" t="s">
        <v>1917</v>
      </c>
      <c r="U18" s="96"/>
      <c r="V18" s="91" t="s">
        <v>1917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1917</v>
      </c>
      <c r="S19" s="72"/>
      <c r="T19" s="91" t="s">
        <v>1917</v>
      </c>
      <c r="U19" s="96"/>
      <c r="V19" s="91" t="s">
        <v>1917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1917</v>
      </c>
      <c r="S20" s="72"/>
      <c r="T20" s="91" t="s">
        <v>1917</v>
      </c>
      <c r="U20" s="96"/>
      <c r="V20" s="91" t="s">
        <v>1917</v>
      </c>
    </row>
    <row r="21" spans="2:22" x14ac:dyDescent="0.2">
      <c r="B21" s="58" t="s">
        <v>1895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1917</v>
      </c>
      <c r="U21" s="96"/>
      <c r="V21" s="91" t="s">
        <v>1917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  <c r="P25" s="90"/>
      <c r="Q25" t="s">
        <v>1890</v>
      </c>
    </row>
    <row r="26" spans="2:22" x14ac:dyDescent="0.2">
      <c r="Q26" t="s">
        <v>1891</v>
      </c>
    </row>
    <row r="27" spans="2:22" x14ac:dyDescent="0.2">
      <c r="D27" s="102" t="s">
        <v>1185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781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1077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1872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652"/>
      <c r="M1" s="652"/>
      <c r="N1" s="652"/>
      <c r="O1" s="652"/>
      <c r="P1" s="652"/>
      <c r="Q1" s="652"/>
      <c r="R1" s="652"/>
      <c r="S1" s="652"/>
      <c r="T1" s="652"/>
      <c r="U1" s="652"/>
      <c r="V1" s="652"/>
    </row>
    <row r="2" spans="2:22" x14ac:dyDescent="0.2">
      <c r="B2" s="661" t="s">
        <v>1920</v>
      </c>
      <c r="C2" s="661"/>
      <c r="D2" s="661"/>
      <c r="E2" s="661"/>
      <c r="F2" s="661"/>
      <c r="G2" s="661"/>
      <c r="H2" s="661"/>
      <c r="I2" s="661"/>
      <c r="J2" s="661"/>
      <c r="K2" s="661"/>
      <c r="L2" s="661"/>
      <c r="M2" s="661"/>
      <c r="N2" s="661"/>
      <c r="O2" s="661"/>
      <c r="P2" s="661"/>
      <c r="Q2" s="661"/>
      <c r="R2" s="661"/>
      <c r="S2" s="661"/>
      <c r="T2" s="661"/>
      <c r="U2" s="661"/>
      <c r="V2" s="6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2" t="s">
        <v>78</v>
      </c>
      <c r="C4" s="675"/>
      <c r="D4" s="675"/>
      <c r="E4" s="675"/>
      <c r="F4" s="675"/>
      <c r="G4" s="675"/>
      <c r="H4" s="675"/>
      <c r="I4" s="675"/>
      <c r="J4" s="675"/>
      <c r="K4" s="675"/>
      <c r="L4" s="61"/>
      <c r="M4" s="667" t="s">
        <v>1876</v>
      </c>
      <c r="N4" s="668"/>
      <c r="O4" s="668"/>
      <c r="P4" s="668"/>
      <c r="Q4" s="668"/>
      <c r="R4" s="668"/>
      <c r="S4" s="668"/>
      <c r="T4" s="668"/>
      <c r="U4" s="668"/>
      <c r="V4" s="6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69"/>
      <c r="N5" s="670"/>
      <c r="O5" s="6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1253</v>
      </c>
      <c r="F6" s="46" t="s">
        <v>1254</v>
      </c>
      <c r="G6" s="46" t="s">
        <v>1255</v>
      </c>
      <c r="H6" s="47" t="s">
        <v>1256</v>
      </c>
      <c r="I6" s="23" t="s">
        <v>1257</v>
      </c>
      <c r="J6" s="22" t="s">
        <v>1258</v>
      </c>
      <c r="K6" s="46" t="s">
        <v>1259</v>
      </c>
      <c r="L6" s="61"/>
      <c r="M6" s="672"/>
      <c r="N6" s="673"/>
      <c r="O6" s="674"/>
      <c r="P6" s="65" t="s">
        <v>1253</v>
      </c>
      <c r="Q6" s="66" t="s">
        <v>1254</v>
      </c>
      <c r="R6" s="66" t="s">
        <v>1255</v>
      </c>
      <c r="S6" s="66" t="s">
        <v>1256</v>
      </c>
      <c r="T6" s="66" t="s">
        <v>1257</v>
      </c>
      <c r="U6" s="66" t="s">
        <v>1258</v>
      </c>
      <c r="V6" s="67" t="s">
        <v>1259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286</v>
      </c>
      <c r="F7" s="38" t="s">
        <v>286</v>
      </c>
      <c r="G7" s="52" t="s">
        <v>286</v>
      </c>
      <c r="H7" s="37" t="s">
        <v>56</v>
      </c>
      <c r="I7" s="32" t="s">
        <v>286</v>
      </c>
      <c r="J7" s="28"/>
      <c r="K7" s="38"/>
      <c r="L7" s="61"/>
      <c r="M7" s="664" t="s">
        <v>1876</v>
      </c>
      <c r="N7" s="665"/>
      <c r="O7" s="6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286</v>
      </c>
      <c r="F8" s="59" t="s">
        <v>286</v>
      </c>
      <c r="G8" s="30" t="s">
        <v>286</v>
      </c>
      <c r="H8" s="27" t="s">
        <v>56</v>
      </c>
      <c r="I8" s="33" t="s">
        <v>286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286</v>
      </c>
      <c r="F9" s="59" t="s">
        <v>1910</v>
      </c>
      <c r="G9" s="30" t="s">
        <v>286</v>
      </c>
      <c r="H9" s="15" t="s">
        <v>56</v>
      </c>
      <c r="I9" s="33" t="s">
        <v>286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286</v>
      </c>
      <c r="F10" s="60" t="s">
        <v>1910</v>
      </c>
      <c r="G10" s="78" t="s">
        <v>1910</v>
      </c>
      <c r="H10" s="14" t="s">
        <v>56</v>
      </c>
      <c r="I10" s="33" t="s">
        <v>286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286</v>
      </c>
      <c r="F11" s="60" t="s">
        <v>1055</v>
      </c>
      <c r="G11" s="78" t="s">
        <v>1910</v>
      </c>
      <c r="H11" s="14" t="s">
        <v>1055</v>
      </c>
      <c r="I11" s="14" t="s">
        <v>286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286</v>
      </c>
      <c r="F12" s="60" t="s">
        <v>1912</v>
      </c>
      <c r="G12" s="57" t="s">
        <v>1921</v>
      </c>
      <c r="H12" s="14" t="s">
        <v>1055</v>
      </c>
      <c r="I12" s="14" t="s">
        <v>286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1888</v>
      </c>
      <c r="F13" s="60" t="s">
        <v>1921</v>
      </c>
      <c r="G13" s="57" t="s">
        <v>1921</v>
      </c>
      <c r="H13" s="14" t="s">
        <v>1912</v>
      </c>
      <c r="I13" s="14" t="s">
        <v>1888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1888</v>
      </c>
      <c r="F14" s="59" t="s">
        <v>1922</v>
      </c>
      <c r="G14" s="57" t="s">
        <v>1921</v>
      </c>
      <c r="H14" s="14" t="s">
        <v>1913</v>
      </c>
      <c r="I14" s="14" t="s">
        <v>1888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1888</v>
      </c>
      <c r="F15" s="59" t="s">
        <v>1922</v>
      </c>
      <c r="G15" s="57" t="s">
        <v>1921</v>
      </c>
      <c r="H15" s="14" t="s">
        <v>1913</v>
      </c>
      <c r="I15" s="14" t="s">
        <v>1888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1888</v>
      </c>
      <c r="F16" s="59" t="s">
        <v>1922</v>
      </c>
      <c r="G16" s="30" t="s">
        <v>1922</v>
      </c>
      <c r="H16" s="14" t="s">
        <v>1912</v>
      </c>
      <c r="I16" s="14" t="s">
        <v>1888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1077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1888</v>
      </c>
      <c r="F17" s="44" t="s">
        <v>1905</v>
      </c>
      <c r="G17" s="54" t="s">
        <v>1905</v>
      </c>
      <c r="H17" s="29" t="s">
        <v>1912</v>
      </c>
      <c r="I17" s="29" t="s">
        <v>1923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1077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1077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1077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1077</v>
      </c>
      <c r="U20" s="72"/>
      <c r="V20" s="72"/>
    </row>
    <row r="21" spans="2:22" x14ac:dyDescent="0.2">
      <c r="B21" s="58" t="s">
        <v>1895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1077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1557</v>
      </c>
    </row>
    <row r="25" spans="2:22" x14ac:dyDescent="0.2">
      <c r="B25" s="56"/>
      <c r="D25" s="58" t="s">
        <v>1558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1924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1925</v>
      </c>
      <c r="G8" s="52" t="s">
        <v>55</v>
      </c>
      <c r="H8" s="37" t="s">
        <v>1689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1925</v>
      </c>
      <c r="G9" s="16" t="s">
        <v>55</v>
      </c>
      <c r="H9" s="27" t="s">
        <v>1689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1925</v>
      </c>
      <c r="G10" s="16" t="s">
        <v>1188</v>
      </c>
      <c r="H10" s="15" t="s">
        <v>1066</v>
      </c>
      <c r="I10" s="33" t="s">
        <v>1224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1926</v>
      </c>
      <c r="G11" s="16" t="s">
        <v>524</v>
      </c>
      <c r="H11" s="14" t="s">
        <v>1927</v>
      </c>
      <c r="I11" s="14" t="s">
        <v>1928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1926</v>
      </c>
      <c r="G12" s="16" t="s">
        <v>524</v>
      </c>
      <c r="H12" s="14" t="s">
        <v>1927</v>
      </c>
      <c r="I12" s="14" t="s">
        <v>1928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1929</v>
      </c>
      <c r="G13" s="16" t="s">
        <v>524</v>
      </c>
      <c r="H13" s="14" t="s">
        <v>1930</v>
      </c>
      <c r="I13" s="14" t="s">
        <v>1931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1929</v>
      </c>
      <c r="G14" s="16" t="s">
        <v>1931</v>
      </c>
      <c r="H14" s="14" t="s">
        <v>1931</v>
      </c>
      <c r="I14" s="14" t="s">
        <v>1931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1929</v>
      </c>
      <c r="G15" s="16" t="s">
        <v>1931</v>
      </c>
      <c r="H15" s="14" t="s">
        <v>1931</v>
      </c>
      <c r="I15" s="14" t="s">
        <v>1931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1929</v>
      </c>
      <c r="G16" s="16" t="s">
        <v>1931</v>
      </c>
      <c r="H16" s="14" t="s">
        <v>1931</v>
      </c>
      <c r="I16" s="14" t="s">
        <v>1931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1929</v>
      </c>
      <c r="G17" s="16" t="s">
        <v>1932</v>
      </c>
      <c r="H17" s="14" t="s">
        <v>1931</v>
      </c>
      <c r="I17" s="14" t="s">
        <v>1928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1933</v>
      </c>
      <c r="G18" s="53" t="s">
        <v>1932</v>
      </c>
      <c r="H18" s="14" t="s">
        <v>1931</v>
      </c>
      <c r="I18" s="14" t="s">
        <v>1928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1934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1253</v>
      </c>
      <c r="F7" s="46" t="s">
        <v>1254</v>
      </c>
      <c r="G7" s="46" t="s">
        <v>1255</v>
      </c>
      <c r="H7" s="47" t="s">
        <v>1256</v>
      </c>
      <c r="I7" s="23" t="s">
        <v>1257</v>
      </c>
      <c r="J7" s="22" t="s">
        <v>1258</v>
      </c>
      <c r="K7" s="46" t="s">
        <v>1259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1935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781</v>
      </c>
      <c r="J9" s="30" t="s">
        <v>1935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781</v>
      </c>
      <c r="H10" s="15"/>
      <c r="I10" s="33" t="s">
        <v>781</v>
      </c>
      <c r="J10" s="30" t="s">
        <v>1935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1936</v>
      </c>
      <c r="G11" s="14" t="s">
        <v>781</v>
      </c>
      <c r="H11" s="14" t="s">
        <v>53</v>
      </c>
      <c r="I11" s="15" t="s">
        <v>1123</v>
      </c>
      <c r="J11" s="30" t="s">
        <v>1935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1012</v>
      </c>
      <c r="F12" s="14" t="s">
        <v>1936</v>
      </c>
      <c r="G12" s="14" t="s">
        <v>781</v>
      </c>
      <c r="H12" s="14" t="s">
        <v>53</v>
      </c>
      <c r="I12" s="15" t="s">
        <v>1123</v>
      </c>
      <c r="J12" s="30" t="s">
        <v>1935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781</v>
      </c>
      <c r="F13" s="14" t="s">
        <v>1936</v>
      </c>
      <c r="G13" s="14" t="s">
        <v>781</v>
      </c>
      <c r="H13" s="14" t="s">
        <v>1123</v>
      </c>
      <c r="I13" s="15" t="s">
        <v>1123</v>
      </c>
      <c r="J13" s="30" t="s">
        <v>1935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781</v>
      </c>
      <c r="F14" s="14" t="s">
        <v>1936</v>
      </c>
      <c r="G14" s="14" t="s">
        <v>781</v>
      </c>
      <c r="H14" s="14" t="s">
        <v>1123</v>
      </c>
      <c r="I14" s="15" t="s">
        <v>1123</v>
      </c>
      <c r="J14" s="30" t="s">
        <v>1935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781</v>
      </c>
      <c r="F15" s="14" t="s">
        <v>1936</v>
      </c>
      <c r="G15" s="14" t="s">
        <v>781</v>
      </c>
      <c r="H15" s="14" t="s">
        <v>1123</v>
      </c>
      <c r="I15" s="15" t="s">
        <v>1123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781</v>
      </c>
      <c r="F16" s="14" t="s">
        <v>1936</v>
      </c>
      <c r="G16" s="14" t="s">
        <v>781</v>
      </c>
      <c r="H16" s="14" t="s">
        <v>1123</v>
      </c>
      <c r="I16" s="15" t="s">
        <v>1123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781</v>
      </c>
      <c r="F17" s="14" t="s">
        <v>1936</v>
      </c>
      <c r="G17" s="14" t="s">
        <v>781</v>
      </c>
      <c r="H17" s="14" t="s">
        <v>1123</v>
      </c>
      <c r="I17" s="15" t="s">
        <v>1123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781</v>
      </c>
      <c r="F18" s="29" t="s">
        <v>1936</v>
      </c>
      <c r="G18" s="29" t="s">
        <v>781</v>
      </c>
      <c r="H18" s="29" t="s">
        <v>1123</v>
      </c>
      <c r="I18" s="43" t="s">
        <v>1123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76" t="s">
        <v>77</v>
      </c>
      <c r="C2" s="676"/>
      <c r="D2" s="676"/>
      <c r="E2" s="676"/>
      <c r="F2" s="676"/>
      <c r="G2" s="676"/>
      <c r="H2" s="676"/>
      <c r="I2" s="676"/>
      <c r="J2" s="676"/>
      <c r="K2" s="676"/>
    </row>
    <row r="3" spans="2:11" ht="18.75" x14ac:dyDescent="0.25">
      <c r="B3" s="662" t="s">
        <v>78</v>
      </c>
      <c r="C3" s="675"/>
      <c r="D3" s="675"/>
      <c r="E3" s="675"/>
      <c r="F3" s="675"/>
      <c r="G3" s="675"/>
      <c r="H3" s="675"/>
      <c r="I3" s="675"/>
      <c r="J3" s="675"/>
      <c r="K3" s="675"/>
    </row>
    <row r="4" spans="2:11" x14ac:dyDescent="0.2">
      <c r="B4" s="663" t="s">
        <v>1937</v>
      </c>
      <c r="C4" s="663"/>
      <c r="D4" s="663"/>
      <c r="E4" s="663"/>
      <c r="F4" s="663"/>
      <c r="G4" s="663"/>
      <c r="H4" s="663"/>
      <c r="I4" s="663"/>
      <c r="J4" s="663"/>
      <c r="K4" s="6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1253</v>
      </c>
      <c r="F7" s="11" t="s">
        <v>1254</v>
      </c>
      <c r="G7" s="11" t="s">
        <v>1255</v>
      </c>
      <c r="H7" s="21" t="s">
        <v>1256</v>
      </c>
      <c r="I7" s="23" t="s">
        <v>1257</v>
      </c>
      <c r="J7" s="22" t="s">
        <v>1258</v>
      </c>
      <c r="K7" s="11" t="s">
        <v>1259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1077</v>
      </c>
      <c r="F8" s="26" t="s">
        <v>1077</v>
      </c>
      <c r="G8" s="26" t="s">
        <v>1077</v>
      </c>
      <c r="H8" s="27" t="s">
        <v>1199</v>
      </c>
      <c r="I8" s="32" t="s">
        <v>1077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1077</v>
      </c>
      <c r="F9" s="14" t="s">
        <v>1077</v>
      </c>
      <c r="G9" s="14" t="s">
        <v>781</v>
      </c>
      <c r="H9" s="27" t="s">
        <v>1199</v>
      </c>
      <c r="I9" s="33" t="s">
        <v>1077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1123</v>
      </c>
      <c r="G10" s="14" t="s">
        <v>781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1936</v>
      </c>
      <c r="G11" s="14" t="s">
        <v>1022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1936</v>
      </c>
      <c r="F12" s="14" t="s">
        <v>1936</v>
      </c>
      <c r="G12" s="14" t="s">
        <v>1022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1936</v>
      </c>
      <c r="F13" s="14" t="s">
        <v>1936</v>
      </c>
      <c r="G13" s="14" t="s">
        <v>1022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1936</v>
      </c>
      <c r="F14" s="14" t="s">
        <v>1936</v>
      </c>
      <c r="G14" s="14" t="s">
        <v>1022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1936</v>
      </c>
      <c r="F15" s="14" t="s">
        <v>1936</v>
      </c>
      <c r="G15" s="14" t="s">
        <v>1022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1936</v>
      </c>
      <c r="F16" s="14" t="s">
        <v>1936</v>
      </c>
      <c r="G16" s="14" t="s">
        <v>1022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1936</v>
      </c>
      <c r="F17" s="14" t="s">
        <v>1936</v>
      </c>
      <c r="G17" s="14" t="s">
        <v>1022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1936</v>
      </c>
      <c r="F18" s="17" t="s">
        <v>1012</v>
      </c>
      <c r="G18" s="17" t="s">
        <v>1022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1938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281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1055</v>
      </c>
      <c r="F11" s="515" t="s">
        <v>1055</v>
      </c>
      <c r="G11" s="560"/>
      <c r="H11" s="515" t="s">
        <v>1055</v>
      </c>
      <c r="I11" s="515" t="s">
        <v>1055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1055</v>
      </c>
      <c r="F12" s="515" t="s">
        <v>1055</v>
      </c>
      <c r="G12" s="560"/>
      <c r="H12" s="515" t="s">
        <v>1055</v>
      </c>
      <c r="I12" s="515" t="s">
        <v>1055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1055</v>
      </c>
      <c r="F13" s="515" t="s">
        <v>1055</v>
      </c>
      <c r="G13" s="560"/>
      <c r="H13" s="515" t="s">
        <v>1055</v>
      </c>
      <c r="I13" s="515" t="s">
        <v>1055</v>
      </c>
      <c r="J13" s="458" t="s">
        <v>284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1055</v>
      </c>
      <c r="F14" s="515" t="s">
        <v>1055</v>
      </c>
      <c r="G14" s="560"/>
      <c r="H14" s="587" t="s">
        <v>57</v>
      </c>
      <c r="I14" s="515" t="s">
        <v>1055</v>
      </c>
      <c r="J14" s="458" t="s">
        <v>284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1939</v>
      </c>
      <c r="F15" s="515" t="s">
        <v>1055</v>
      </c>
      <c r="G15" s="560"/>
      <c r="H15" s="587" t="s">
        <v>57</v>
      </c>
      <c r="I15" s="515" t="s">
        <v>1055</v>
      </c>
      <c r="J15" s="458" t="s">
        <v>284</v>
      </c>
      <c r="K15" s="458" t="s">
        <v>284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1939</v>
      </c>
      <c r="F16" s="515" t="s">
        <v>1055</v>
      </c>
      <c r="G16" s="560"/>
      <c r="H16" s="587" t="s">
        <v>57</v>
      </c>
      <c r="I16" s="515" t="s">
        <v>1941</v>
      </c>
      <c r="J16" s="458" t="s">
        <v>284</v>
      </c>
      <c r="K16" s="458" t="s">
        <v>284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1939</v>
      </c>
      <c r="F17" s="515" t="s">
        <v>1055</v>
      </c>
      <c r="G17" s="560"/>
      <c r="H17" s="587" t="s">
        <v>57</v>
      </c>
      <c r="I17" s="515" t="s">
        <v>65</v>
      </c>
      <c r="J17" s="458" t="s">
        <v>284</v>
      </c>
      <c r="K17" s="458" t="s">
        <v>284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1942</v>
      </c>
      <c r="F18" s="515" t="s">
        <v>286</v>
      </c>
      <c r="G18" s="560"/>
      <c r="H18" s="561" t="s">
        <v>65</v>
      </c>
      <c r="I18" s="515" t="s">
        <v>334</v>
      </c>
      <c r="J18" s="458" t="s">
        <v>284</v>
      </c>
      <c r="K18" s="458" t="s">
        <v>284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1942</v>
      </c>
      <c r="F19" s="515" t="s">
        <v>341</v>
      </c>
      <c r="G19" s="560"/>
      <c r="H19" s="561" t="s">
        <v>65</v>
      </c>
      <c r="I19" s="515" t="s">
        <v>334</v>
      </c>
      <c r="J19" s="458" t="s">
        <v>284</v>
      </c>
      <c r="K19" s="458" t="s">
        <v>284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1942</v>
      </c>
      <c r="F20" s="515" t="s">
        <v>382</v>
      </c>
      <c r="G20" s="560"/>
      <c r="H20" s="561" t="s">
        <v>532</v>
      </c>
      <c r="I20" s="515" t="s">
        <v>334</v>
      </c>
      <c r="J20" s="458" t="s">
        <v>284</v>
      </c>
      <c r="K20" s="458" t="s">
        <v>284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365</v>
      </c>
      <c r="F21" s="515" t="s">
        <v>1943</v>
      </c>
      <c r="G21" s="560"/>
      <c r="H21" s="561" t="s">
        <v>1944</v>
      </c>
      <c r="I21" s="515" t="s">
        <v>348</v>
      </c>
      <c r="J21" s="458" t="s">
        <v>284</v>
      </c>
      <c r="K21" s="458" t="s">
        <v>284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365</v>
      </c>
      <c r="F22" s="515" t="s">
        <v>1945</v>
      </c>
      <c r="G22" s="560"/>
      <c r="H22" s="561" t="s">
        <v>1944</v>
      </c>
      <c r="I22" s="515" t="s">
        <v>62</v>
      </c>
      <c r="J22" s="458" t="s">
        <v>284</v>
      </c>
      <c r="K22" s="458" t="s">
        <v>284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1945</v>
      </c>
      <c r="G23" s="560"/>
      <c r="H23" s="561" t="s">
        <v>996</v>
      </c>
      <c r="I23" s="515" t="s">
        <v>62</v>
      </c>
      <c r="J23" s="458" t="s">
        <v>284</v>
      </c>
      <c r="K23" s="458" t="s">
        <v>284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1946</v>
      </c>
      <c r="F24" s="515" t="s">
        <v>1947</v>
      </c>
      <c r="G24" s="308"/>
      <c r="H24" s="561" t="s">
        <v>996</v>
      </c>
      <c r="I24" s="515" t="s">
        <v>1948</v>
      </c>
      <c r="J24" s="458" t="s">
        <v>284</v>
      </c>
      <c r="K24" s="458" t="s">
        <v>284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325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1946</v>
      </c>
      <c r="F25" s="515" t="s">
        <v>1947</v>
      </c>
      <c r="G25" s="308"/>
      <c r="H25" s="561" t="s">
        <v>996</v>
      </c>
      <c r="I25" s="515" t="s">
        <v>1948</v>
      </c>
      <c r="J25" s="458"/>
      <c r="K25" s="460" t="s">
        <v>1949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1946</v>
      </c>
      <c r="F26" s="515" t="s">
        <v>1947</v>
      </c>
      <c r="G26" s="308"/>
      <c r="H26" s="561" t="s">
        <v>996</v>
      </c>
      <c r="I26" s="515" t="s">
        <v>1950</v>
      </c>
      <c r="J26" s="458" t="s">
        <v>284</v>
      </c>
      <c r="K26" s="460" t="s">
        <v>1951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1349</v>
      </c>
      <c r="F27" s="452" t="s">
        <v>739</v>
      </c>
      <c r="G27" s="308"/>
      <c r="H27" s="561" t="s">
        <v>996</v>
      </c>
      <c r="I27" s="515" t="s">
        <v>345</v>
      </c>
      <c r="J27" s="458" t="s">
        <v>284</v>
      </c>
      <c r="K27" s="460" t="s">
        <v>1951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1349</v>
      </c>
      <c r="F28" s="452" t="s">
        <v>1952</v>
      </c>
      <c r="G28" s="308"/>
      <c r="H28" s="561" t="s">
        <v>996</v>
      </c>
      <c r="I28" s="589" t="s">
        <v>1953</v>
      </c>
      <c r="J28" s="458" t="s">
        <v>284</v>
      </c>
      <c r="K28" s="460" t="s">
        <v>1951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1954</v>
      </c>
      <c r="F29" s="452" t="s">
        <v>1955</v>
      </c>
      <c r="G29" s="308"/>
      <c r="H29" s="561" t="s">
        <v>334</v>
      </c>
      <c r="I29" s="358" t="s">
        <v>325</v>
      </c>
      <c r="J29" s="458" t="s">
        <v>284</v>
      </c>
      <c r="K29" s="460" t="s">
        <v>1951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1954</v>
      </c>
      <c r="F30" s="452" t="s">
        <v>1955</v>
      </c>
      <c r="G30" s="308"/>
      <c r="H30" s="588" t="s">
        <v>334</v>
      </c>
      <c r="I30" s="306" t="s">
        <v>325</v>
      </c>
      <c r="J30" s="458" t="s">
        <v>284</v>
      </c>
      <c r="K30" s="460" t="s">
        <v>1951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1954</v>
      </c>
      <c r="F31" s="452" t="s">
        <v>1955</v>
      </c>
      <c r="G31" s="308"/>
      <c r="H31" s="561" t="s">
        <v>334</v>
      </c>
      <c r="I31" s="306" t="s">
        <v>57</v>
      </c>
      <c r="J31" s="458" t="s">
        <v>284</v>
      </c>
      <c r="K31" s="460" t="s">
        <v>1951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1954</v>
      </c>
      <c r="F32" s="452" t="s">
        <v>1955</v>
      </c>
      <c r="G32" s="308"/>
      <c r="H32" s="561" t="s">
        <v>334</v>
      </c>
      <c r="I32" s="306" t="s">
        <v>57</v>
      </c>
      <c r="J32" s="458" t="s">
        <v>284</v>
      </c>
      <c r="K32" s="460" t="s">
        <v>1951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1954</v>
      </c>
      <c r="F33" s="452" t="s">
        <v>1956</v>
      </c>
      <c r="G33" s="308"/>
      <c r="H33" s="561" t="s">
        <v>334</v>
      </c>
      <c r="I33" s="306" t="s">
        <v>57</v>
      </c>
      <c r="J33" s="458" t="s">
        <v>284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1957</v>
      </c>
      <c r="G34" s="593"/>
      <c r="H34" s="538" t="s">
        <v>347</v>
      </c>
      <c r="I34" s="537"/>
      <c r="J34" s="458" t="s">
        <v>284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1958</v>
      </c>
      <c r="G35" s="594"/>
      <c r="H35" s="538" t="s">
        <v>347</v>
      </c>
      <c r="I35" s="537"/>
      <c r="J35" s="458" t="s">
        <v>284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1958</v>
      </c>
      <c r="G36" s="594"/>
      <c r="H36" s="538" t="s">
        <v>347</v>
      </c>
      <c r="I36" s="537"/>
      <c r="J36" s="458" t="s">
        <v>284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1958</v>
      </c>
      <c r="G37" s="595"/>
      <c r="H37" s="538" t="s">
        <v>347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1958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1958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1958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1959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1959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303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1963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320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1964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1965</v>
      </c>
      <c r="F12" s="515" t="s">
        <v>1966</v>
      </c>
      <c r="G12" s="515" t="s">
        <v>1965</v>
      </c>
      <c r="H12" s="561" t="s">
        <v>1965</v>
      </c>
      <c r="I12" s="452" t="s">
        <v>1967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1965</v>
      </c>
      <c r="F13" s="515" t="s">
        <v>1966</v>
      </c>
      <c r="G13" s="515" t="s">
        <v>1965</v>
      </c>
      <c r="H13" s="561" t="s">
        <v>1968</v>
      </c>
      <c r="I13" s="452" t="s">
        <v>1967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1969</v>
      </c>
      <c r="F14" s="515" t="s">
        <v>1966</v>
      </c>
      <c r="G14" s="515" t="s">
        <v>1968</v>
      </c>
      <c r="H14" s="561" t="s">
        <v>347</v>
      </c>
      <c r="I14" s="452" t="s">
        <v>1970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1954</v>
      </c>
      <c r="F15" s="515" t="s">
        <v>1966</v>
      </c>
      <c r="G15" s="515" t="s">
        <v>1968</v>
      </c>
      <c r="H15" s="561" t="s">
        <v>347</v>
      </c>
      <c r="I15" s="452" t="s">
        <v>1971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1954</v>
      </c>
      <c r="F16" s="515" t="s">
        <v>1966</v>
      </c>
      <c r="G16" s="515" t="s">
        <v>1973</v>
      </c>
      <c r="H16" s="561" t="s">
        <v>347</v>
      </c>
      <c r="I16" s="452" t="s">
        <v>1971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1954</v>
      </c>
      <c r="F17" s="515" t="s">
        <v>1966</v>
      </c>
      <c r="G17" s="515" t="s">
        <v>1973</v>
      </c>
      <c r="H17" s="561" t="s">
        <v>347</v>
      </c>
      <c r="I17" s="452" t="s">
        <v>1974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1975</v>
      </c>
      <c r="F18" s="515" t="s">
        <v>1976</v>
      </c>
      <c r="G18" s="452" t="s">
        <v>1977</v>
      </c>
      <c r="H18" s="561" t="s">
        <v>56</v>
      </c>
      <c r="I18" s="452" t="s">
        <v>1974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1978</v>
      </c>
      <c r="F19" s="515" t="s">
        <v>1979</v>
      </c>
      <c r="G19" s="452" t="s">
        <v>1980</v>
      </c>
      <c r="H19" s="561" t="s">
        <v>56</v>
      </c>
      <c r="I19" s="452" t="s">
        <v>1974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1978</v>
      </c>
      <c r="F20" s="515" t="s">
        <v>1976</v>
      </c>
      <c r="G20" s="452" t="s">
        <v>1981</v>
      </c>
      <c r="H20" s="561" t="s">
        <v>56</v>
      </c>
      <c r="I20" s="452" t="s">
        <v>1974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867</v>
      </c>
      <c r="F21" s="515" t="s">
        <v>1976</v>
      </c>
      <c r="G21" s="452" t="s">
        <v>1982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1983</v>
      </c>
      <c r="F22" s="515" t="s">
        <v>1976</v>
      </c>
      <c r="G22" s="452" t="s">
        <v>1984</v>
      </c>
      <c r="H22" s="561" t="s">
        <v>405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1978</v>
      </c>
      <c r="F23" s="515" t="s">
        <v>1985</v>
      </c>
      <c r="G23" s="452" t="s">
        <v>1982</v>
      </c>
      <c r="H23" s="561" t="s">
        <v>405</v>
      </c>
      <c r="I23" s="452" t="s">
        <v>1971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1978</v>
      </c>
      <c r="F24" s="515" t="s">
        <v>1986</v>
      </c>
      <c r="G24" s="452" t="s">
        <v>1987</v>
      </c>
      <c r="H24" s="561" t="s">
        <v>65</v>
      </c>
      <c r="I24" s="452" t="s">
        <v>1971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1988</v>
      </c>
      <c r="F25" s="515" t="s">
        <v>1973</v>
      </c>
      <c r="G25" s="452" t="s">
        <v>313</v>
      </c>
      <c r="H25" s="561" t="s">
        <v>1989</v>
      </c>
      <c r="I25" s="452" t="s">
        <v>1990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1332</v>
      </c>
      <c r="F26" s="515" t="s">
        <v>1973</v>
      </c>
      <c r="G26" s="452" t="s">
        <v>313</v>
      </c>
      <c r="H26" s="561" t="s">
        <v>1989</v>
      </c>
      <c r="I26" s="452" t="s">
        <v>1991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1992</v>
      </c>
      <c r="F27" s="515" t="s">
        <v>1973</v>
      </c>
      <c r="G27" s="452" t="s">
        <v>313</v>
      </c>
      <c r="H27" s="561" t="s">
        <v>1989</v>
      </c>
      <c r="I27" s="452" t="s">
        <v>1991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1992</v>
      </c>
      <c r="F28" s="515" t="s">
        <v>56</v>
      </c>
      <c r="G28" s="452" t="s">
        <v>1993</v>
      </c>
      <c r="H28" s="515" t="s">
        <v>340</v>
      </c>
      <c r="I28" s="452" t="s">
        <v>346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400</v>
      </c>
      <c r="F29" s="515" t="s">
        <v>347</v>
      </c>
      <c r="G29" s="452" t="s">
        <v>438</v>
      </c>
      <c r="H29" s="515" t="s">
        <v>340</v>
      </c>
      <c r="I29" s="306" t="s">
        <v>1994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400</v>
      </c>
      <c r="F30" s="515" t="s">
        <v>347</v>
      </c>
      <c r="G30" s="452" t="s">
        <v>438</v>
      </c>
      <c r="H30" s="515" t="s">
        <v>1995</v>
      </c>
      <c r="I30" s="306" t="s">
        <v>1994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400</v>
      </c>
      <c r="F31" s="515" t="s">
        <v>347</v>
      </c>
      <c r="G31" s="452" t="s">
        <v>57</v>
      </c>
      <c r="H31" s="515" t="s">
        <v>1995</v>
      </c>
      <c r="I31" s="306" t="s">
        <v>347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400</v>
      </c>
      <c r="F32" s="515" t="s">
        <v>347</v>
      </c>
      <c r="G32" s="452" t="s">
        <v>1996</v>
      </c>
      <c r="H32" s="515" t="s">
        <v>1995</v>
      </c>
      <c r="I32" s="306" t="s">
        <v>347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400</v>
      </c>
      <c r="F33" s="515" t="s">
        <v>347</v>
      </c>
      <c r="G33" s="452" t="s">
        <v>1996</v>
      </c>
      <c r="H33" s="515" t="s">
        <v>1995</v>
      </c>
      <c r="I33" s="306" t="s">
        <v>1997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1995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300</v>
      </c>
      <c r="D46" s="255" t="s">
        <v>301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300</v>
      </c>
      <c r="D47" t="s">
        <v>302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336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1960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284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284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982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982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982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982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982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284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284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284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284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284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500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500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500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500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500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500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500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C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1999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280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2000</v>
      </c>
      <c r="F6" s="605" t="s">
        <v>2000</v>
      </c>
      <c r="G6" s="605" t="s">
        <v>2000</v>
      </c>
      <c r="H6" s="605" t="s">
        <v>2000</v>
      </c>
      <c r="I6" s="605" t="s">
        <v>2000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2001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2002</v>
      </c>
      <c r="G12" s="618" t="s">
        <v>2002</v>
      </c>
      <c r="H12" s="618" t="s">
        <v>2002</v>
      </c>
      <c r="I12" s="618" t="s">
        <v>2002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2002</v>
      </c>
      <c r="G13" s="618" t="s">
        <v>2002</v>
      </c>
      <c r="H13" s="618" t="s">
        <v>2002</v>
      </c>
      <c r="I13" s="618" t="s">
        <v>2002</v>
      </c>
      <c r="J13" s="583" t="s">
        <v>2003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2002</v>
      </c>
      <c r="G14" s="618" t="s">
        <v>2002</v>
      </c>
      <c r="H14" s="585" t="s">
        <v>2002</v>
      </c>
      <c r="I14" s="619" t="s">
        <v>2002</v>
      </c>
      <c r="J14" s="583" t="s">
        <v>2003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2004</v>
      </c>
      <c r="G15" s="618" t="s">
        <v>2002</v>
      </c>
      <c r="H15" s="585" t="s">
        <v>108</v>
      </c>
      <c r="I15" s="619" t="s">
        <v>108</v>
      </c>
      <c r="J15" s="583" t="s">
        <v>2003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2002</v>
      </c>
      <c r="H16" s="585" t="s">
        <v>108</v>
      </c>
      <c r="I16" s="619" t="s">
        <v>108</v>
      </c>
      <c r="J16" s="583" t="s">
        <v>2003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2005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462</v>
      </c>
      <c r="G17" s="618" t="s">
        <v>2002</v>
      </c>
      <c r="H17" s="585" t="s">
        <v>108</v>
      </c>
      <c r="I17" s="619" t="s">
        <v>108</v>
      </c>
      <c r="J17" s="583" t="s">
        <v>2003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2005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462</v>
      </c>
      <c r="G18" s="618" t="s">
        <v>2002</v>
      </c>
      <c r="H18" s="585" t="s">
        <v>108</v>
      </c>
      <c r="I18" s="619" t="s">
        <v>108</v>
      </c>
      <c r="J18" s="583" t="s">
        <v>284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382</v>
      </c>
      <c r="G19" s="618" t="s">
        <v>325</v>
      </c>
      <c r="H19" s="585" t="s">
        <v>108</v>
      </c>
      <c r="I19" s="619"/>
      <c r="J19" s="583" t="s">
        <v>284</v>
      </c>
      <c r="K19" s="608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2005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382</v>
      </c>
      <c r="G20" s="618" t="s">
        <v>313</v>
      </c>
      <c r="H20" s="585" t="s">
        <v>419</v>
      </c>
      <c r="I20" s="619" t="s">
        <v>419</v>
      </c>
      <c r="J20" s="583" t="s">
        <v>284</v>
      </c>
      <c r="K20" s="608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2006</v>
      </c>
      <c r="G21" s="618" t="s">
        <v>2007</v>
      </c>
      <c r="H21" s="585" t="s">
        <v>419</v>
      </c>
      <c r="I21" s="619" t="s">
        <v>419</v>
      </c>
      <c r="J21" s="583" t="s">
        <v>284</v>
      </c>
      <c r="K21" s="608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1940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2006</v>
      </c>
      <c r="G22" s="619" t="s">
        <v>2007</v>
      </c>
      <c r="H22" s="585" t="s">
        <v>419</v>
      </c>
      <c r="I22" s="619" t="s">
        <v>419</v>
      </c>
      <c r="J22" s="583" t="s">
        <v>284</v>
      </c>
      <c r="K22" s="608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2006</v>
      </c>
      <c r="G23" s="619" t="s">
        <v>2007</v>
      </c>
      <c r="H23" s="585" t="s">
        <v>54</v>
      </c>
      <c r="I23" s="619" t="s">
        <v>419</v>
      </c>
      <c r="J23" s="583" t="s">
        <v>500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2008</v>
      </c>
      <c r="G24" s="618" t="s">
        <v>454</v>
      </c>
      <c r="H24" s="585" t="s">
        <v>58</v>
      </c>
      <c r="I24" s="619" t="s">
        <v>419</v>
      </c>
      <c r="J24" s="583"/>
      <c r="K24" s="608" t="s">
        <v>500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325</v>
      </c>
      <c r="N24" s="334">
        <f>COUNTIF(E7:K44, "*Foo*")/2</f>
        <v>9</v>
      </c>
      <c r="O24" s="547" t="s">
        <v>2005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2009</v>
      </c>
      <c r="G25" s="619" t="s">
        <v>1990</v>
      </c>
      <c r="H25" s="585" t="s">
        <v>58</v>
      </c>
      <c r="I25" s="619" t="s">
        <v>360</v>
      </c>
      <c r="J25" s="583" t="s">
        <v>284</v>
      </c>
      <c r="K25" s="608" t="s">
        <v>284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2009</v>
      </c>
      <c r="G26" s="619" t="s">
        <v>2010</v>
      </c>
      <c r="H26" s="585" t="s">
        <v>58</v>
      </c>
      <c r="I26" s="619" t="s">
        <v>57</v>
      </c>
      <c r="J26" s="583" t="s">
        <v>284</v>
      </c>
      <c r="K26" s="608" t="s">
        <v>284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2011</v>
      </c>
      <c r="G27" s="619" t="s">
        <v>503</v>
      </c>
      <c r="H27" s="585" t="s">
        <v>1553</v>
      </c>
      <c r="I27" s="619" t="s">
        <v>57</v>
      </c>
      <c r="J27" s="583" t="s">
        <v>500</v>
      </c>
      <c r="K27" s="608" t="s">
        <v>500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1074</v>
      </c>
      <c r="G28" s="619" t="s">
        <v>438</v>
      </c>
      <c r="H28" s="585" t="s">
        <v>526</v>
      </c>
      <c r="I28" s="373" t="s">
        <v>57</v>
      </c>
      <c r="J28" s="583" t="s">
        <v>284</v>
      </c>
      <c r="K28" s="608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1074</v>
      </c>
      <c r="G29" s="619" t="s">
        <v>438</v>
      </c>
      <c r="H29" s="585" t="s">
        <v>526</v>
      </c>
      <c r="I29" s="373" t="s">
        <v>419</v>
      </c>
      <c r="J29" s="583" t="s">
        <v>500</v>
      </c>
      <c r="K29" s="608" t="s">
        <v>284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1074</v>
      </c>
      <c r="G30" s="619" t="s">
        <v>438</v>
      </c>
      <c r="H30" s="585" t="s">
        <v>526</v>
      </c>
      <c r="I30" s="373" t="s">
        <v>419</v>
      </c>
      <c r="J30" s="583" t="s">
        <v>284</v>
      </c>
      <c r="K30" s="608" t="s">
        <v>284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1074</v>
      </c>
      <c r="G31" s="619" t="s">
        <v>67</v>
      </c>
      <c r="H31" s="585" t="s">
        <v>420</v>
      </c>
      <c r="I31" s="373" t="s">
        <v>419</v>
      </c>
      <c r="J31" s="583" t="s">
        <v>500</v>
      </c>
      <c r="K31" s="608" t="s">
        <v>500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1074</v>
      </c>
      <c r="G32" s="619" t="s">
        <v>67</v>
      </c>
      <c r="H32" s="585" t="s">
        <v>420</v>
      </c>
      <c r="I32" s="373" t="s">
        <v>2012</v>
      </c>
      <c r="J32" s="583" t="s">
        <v>284</v>
      </c>
      <c r="K32" s="608" t="s">
        <v>284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1074</v>
      </c>
      <c r="G33" s="619" t="s">
        <v>67</v>
      </c>
      <c r="H33" s="585" t="s">
        <v>420</v>
      </c>
      <c r="I33" s="373" t="s">
        <v>2012</v>
      </c>
      <c r="J33" s="583" t="s">
        <v>500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420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420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500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284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284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500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284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500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H1" zoomScale="115" zoomScaleNormal="115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2013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2014</v>
      </c>
      <c r="F6" s="605" t="s">
        <v>2014</v>
      </c>
      <c r="G6" s="605" t="s">
        <v>2015</v>
      </c>
      <c r="H6" s="605" t="s">
        <v>2014</v>
      </c>
      <c r="I6" s="605" t="s">
        <v>2015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2016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2017</v>
      </c>
      <c r="F11" s="587" t="s">
        <v>59</v>
      </c>
      <c r="G11" s="587" t="s">
        <v>673</v>
      </c>
      <c r="H11" s="587" t="s">
        <v>2017</v>
      </c>
      <c r="I11" s="627" t="s">
        <v>673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2017</v>
      </c>
      <c r="F12" s="587" t="s">
        <v>2017</v>
      </c>
      <c r="G12" s="587" t="s">
        <v>673</v>
      </c>
      <c r="H12" s="587" t="s">
        <v>2017</v>
      </c>
      <c r="I12" s="627" t="s">
        <v>673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2018</v>
      </c>
      <c r="F13" s="587" t="s">
        <v>389</v>
      </c>
      <c r="G13" s="587" t="s">
        <v>673</v>
      </c>
      <c r="H13" s="587" t="s">
        <v>2017</v>
      </c>
      <c r="I13" s="627" t="s">
        <v>673</v>
      </c>
      <c r="J13" s="583" t="s">
        <v>2019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18.5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2020</v>
      </c>
      <c r="F14" s="587" t="s">
        <v>389</v>
      </c>
      <c r="G14" s="587" t="s">
        <v>673</v>
      </c>
      <c r="H14" s="587" t="s">
        <v>2017</v>
      </c>
      <c r="I14" s="627" t="s">
        <v>673</v>
      </c>
      <c r="J14" s="583" t="s">
        <v>2019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331</v>
      </c>
      <c r="F15" s="587" t="s">
        <v>61</v>
      </c>
      <c r="G15" s="587" t="s">
        <v>673</v>
      </c>
      <c r="H15" s="585" t="s">
        <v>2021</v>
      </c>
      <c r="I15" s="627" t="s">
        <v>161</v>
      </c>
      <c r="J15" s="583" t="s">
        <v>2019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313</v>
      </c>
      <c r="F16" s="587" t="s">
        <v>61</v>
      </c>
      <c r="G16" s="587" t="s">
        <v>673</v>
      </c>
      <c r="H16" s="585" t="s">
        <v>2021</v>
      </c>
      <c r="I16" s="627" t="s">
        <v>2022</v>
      </c>
      <c r="J16" s="583" t="s">
        <v>2019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673</v>
      </c>
      <c r="H17" s="585" t="s">
        <v>2021</v>
      </c>
      <c r="I17" s="627" t="s">
        <v>2022</v>
      </c>
      <c r="J17" s="583" t="s">
        <v>2019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673</v>
      </c>
      <c r="H18" s="585" t="s">
        <v>2021</v>
      </c>
      <c r="I18" s="627" t="s">
        <v>2022</v>
      </c>
      <c r="J18" s="583" t="s">
        <v>2019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2005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345</v>
      </c>
      <c r="F19" s="587" t="s">
        <v>1289</v>
      </c>
      <c r="G19" s="627" t="s">
        <v>2049</v>
      </c>
      <c r="H19" s="585" t="s">
        <v>2021</v>
      </c>
      <c r="I19" s="627" t="s">
        <v>2022</v>
      </c>
      <c r="J19" s="583" t="s">
        <v>2019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345</v>
      </c>
      <c r="F20" s="587" t="s">
        <v>1289</v>
      </c>
      <c r="G20" s="627" t="s">
        <v>2049</v>
      </c>
      <c r="H20" s="585" t="s">
        <v>2021</v>
      </c>
      <c r="I20" s="627" t="s">
        <v>2022</v>
      </c>
      <c r="J20" s="583" t="s">
        <v>2019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345</v>
      </c>
      <c r="F21" s="587" t="s">
        <v>1289</v>
      </c>
      <c r="G21" s="627" t="s">
        <v>56</v>
      </c>
      <c r="H21" s="585" t="s">
        <v>2021</v>
      </c>
      <c r="I21" s="627" t="s">
        <v>2022</v>
      </c>
      <c r="J21" s="583" t="s">
        <v>2019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871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345</v>
      </c>
      <c r="F22" s="587" t="s">
        <v>1289</v>
      </c>
      <c r="G22" s="627" t="s">
        <v>2024</v>
      </c>
      <c r="H22" s="585" t="s">
        <v>2021</v>
      </c>
      <c r="I22" s="627" t="s">
        <v>2022</v>
      </c>
      <c r="J22" s="583" t="s">
        <v>2019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345</v>
      </c>
      <c r="F23" s="587" t="s">
        <v>285</v>
      </c>
      <c r="G23" s="627" t="s">
        <v>2025</v>
      </c>
      <c r="H23" s="585" t="s">
        <v>2021</v>
      </c>
      <c r="I23" s="627" t="s">
        <v>2022</v>
      </c>
      <c r="J23" s="583" t="s">
        <v>2019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9.5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2026</v>
      </c>
      <c r="F24" s="587" t="s">
        <v>745</v>
      </c>
      <c r="G24" s="627" t="s">
        <v>2025</v>
      </c>
      <c r="H24" s="587" t="s">
        <v>1544</v>
      </c>
      <c r="I24" s="627" t="s">
        <v>2022</v>
      </c>
      <c r="J24" s="583" t="s">
        <v>2019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2026</v>
      </c>
      <c r="F25" s="587" t="s">
        <v>745</v>
      </c>
      <c r="G25" s="627" t="s">
        <v>56</v>
      </c>
      <c r="H25" s="587" t="s">
        <v>1544</v>
      </c>
      <c r="I25" s="627" t="s">
        <v>2027</v>
      </c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20</v>
      </c>
      <c r="O25" s="419" t="s">
        <v>2028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2026</v>
      </c>
      <c r="F26" s="587" t="s">
        <v>2029</v>
      </c>
      <c r="G26" s="627" t="s">
        <v>2030</v>
      </c>
      <c r="H26" s="587" t="s">
        <v>1544</v>
      </c>
      <c r="I26" s="627" t="s">
        <v>2031</v>
      </c>
      <c r="J26" s="583" t="s">
        <v>2019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5</v>
      </c>
      <c r="O26" s="419" t="s">
        <v>2028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739</v>
      </c>
      <c r="F27" s="587" t="s">
        <v>745</v>
      </c>
      <c r="G27" s="627" t="s">
        <v>2033</v>
      </c>
      <c r="H27" s="587" t="s">
        <v>1544</v>
      </c>
      <c r="I27" s="627" t="s">
        <v>2031</v>
      </c>
      <c r="J27" s="583" t="s">
        <v>2019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 t="s">
        <v>2028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745</v>
      </c>
      <c r="G28" s="627" t="s">
        <v>2033</v>
      </c>
      <c r="H28" s="585" t="s">
        <v>2048</v>
      </c>
      <c r="I28" s="627" t="s">
        <v>2031</v>
      </c>
      <c r="J28" s="583" t="s">
        <v>2019</v>
      </c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 t="s">
        <v>2028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285</v>
      </c>
      <c r="G29" s="627" t="s">
        <v>2033</v>
      </c>
      <c r="H29" s="585" t="s">
        <v>2048</v>
      </c>
      <c r="I29" s="627" t="s">
        <v>2031</v>
      </c>
      <c r="J29" s="583" t="s">
        <v>2019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285</v>
      </c>
      <c r="G30" s="627" t="s">
        <v>2033</v>
      </c>
      <c r="H30" s="585" t="s">
        <v>2022</v>
      </c>
      <c r="I30" s="628" t="s">
        <v>2036</v>
      </c>
      <c r="J30" s="583" t="s">
        <v>2019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2037</v>
      </c>
      <c r="F31" s="627" t="s">
        <v>285</v>
      </c>
      <c r="G31" s="627" t="s">
        <v>2033</v>
      </c>
      <c r="H31" s="585" t="s">
        <v>2022</v>
      </c>
      <c r="I31" s="628" t="s">
        <v>2036</v>
      </c>
      <c r="J31" s="583" t="s">
        <v>2019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2037</v>
      </c>
      <c r="F32" s="627" t="s">
        <v>285</v>
      </c>
      <c r="G32" s="627" t="s">
        <v>2033</v>
      </c>
      <c r="H32" s="585" t="s">
        <v>2052</v>
      </c>
      <c r="I32" s="628" t="s">
        <v>2036</v>
      </c>
      <c r="J32" s="583" t="s">
        <v>2019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2037</v>
      </c>
      <c r="F33" s="627" t="s">
        <v>2038</v>
      </c>
      <c r="G33" s="627" t="s">
        <v>2033</v>
      </c>
      <c r="H33" s="585" t="s">
        <v>2052</v>
      </c>
      <c r="I33" s="628" t="s">
        <v>2036</v>
      </c>
      <c r="J33" s="583" t="s">
        <v>2019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2002</v>
      </c>
      <c r="I34" s="612" t="s">
        <v>2019</v>
      </c>
      <c r="J34" s="583" t="s">
        <v>2019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2002</v>
      </c>
      <c r="I35" s="612" t="s">
        <v>2019</v>
      </c>
      <c r="J35" s="583" t="s">
        <v>2019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2002</v>
      </c>
      <c r="I36" s="612" t="s">
        <v>2019</v>
      </c>
      <c r="J36" s="583" t="s">
        <v>2019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2051</v>
      </c>
      <c r="I37" s="612" t="s">
        <v>2019</v>
      </c>
      <c r="J37" s="583" t="s">
        <v>2019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2051</v>
      </c>
      <c r="I38" s="612" t="s">
        <v>2019</v>
      </c>
      <c r="J38" s="583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2050</v>
      </c>
      <c r="I39" s="612" t="s">
        <v>2019</v>
      </c>
      <c r="J39" s="583" t="s">
        <v>2019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2050</v>
      </c>
      <c r="I40" s="612" t="s">
        <v>2019</v>
      </c>
      <c r="J40" s="583" t="s">
        <v>2019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2019</v>
      </c>
      <c r="J41" s="583" t="s">
        <v>2019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 t="s">
        <v>2019</v>
      </c>
      <c r="J42" s="583" t="s">
        <v>2019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F1" zoomScale="115" zoomScaleNormal="115" workbookViewId="0">
      <selection activeCell="J24" sqref="J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2039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2040</v>
      </c>
      <c r="F6" s="605" t="s">
        <v>2041</v>
      </c>
      <c r="G6" s="605" t="s">
        <v>2040</v>
      </c>
      <c r="H6" s="605" t="s">
        <v>2042</v>
      </c>
      <c r="I6" s="605" t="s">
        <v>2040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8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07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opLeftCell="B2" zoomScale="115" zoomScaleNormal="115" workbookViewId="0">
      <selection activeCell="H27" sqref="H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2044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1961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1962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2045</v>
      </c>
      <c r="F6" s="605" t="s">
        <v>2045</v>
      </c>
      <c r="G6" s="605" t="s">
        <v>2045</v>
      </c>
      <c r="H6" s="605" t="s">
        <v>2045</v>
      </c>
      <c r="I6" s="605" t="s">
        <v>2045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27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27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284</v>
      </c>
      <c r="N12" s="326">
        <f>SUM(COUNTIFS(E7:K44,"*Vanness*"))/2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27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2023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27"/>
      <c r="G16" s="587"/>
      <c r="H16" s="585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27"/>
      <c r="H18" s="585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27"/>
      <c r="H19" s="585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27"/>
      <c r="H20" s="585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27"/>
      <c r="H21" s="585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2043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27"/>
      <c r="H22" s="585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0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27"/>
      <c r="H23" s="585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0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27"/>
      <c r="H24" s="585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325</v>
      </c>
      <c r="N24" s="349">
        <f>COUNTIF(E7:K44, "*Foo*")/2</f>
        <v>0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27"/>
      <c r="H25" s="585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2019</v>
      </c>
      <c r="N25" s="349">
        <f>COUNTIF(E7:K44, "*Ivan*")/2</f>
        <v>0</v>
      </c>
      <c r="O25" s="4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27"/>
      <c r="H26" s="585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2032</v>
      </c>
      <c r="N26" s="349">
        <f>COUNTIF(E7:K44, "*Rahhulann*")/2</f>
        <v>0</v>
      </c>
      <c r="O26" s="4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27"/>
      <c r="G27" s="627"/>
      <c r="H27" s="585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2034</v>
      </c>
      <c r="N27" s="349">
        <f>COUNTIF(E7:K44, "*Lucas*")/2</f>
        <v>0</v>
      </c>
      <c r="O27" s="419"/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/>
      <c r="F28" s="627"/>
      <c r="G28" s="627"/>
      <c r="H28" s="585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2035</v>
      </c>
      <c r="N28" s="334">
        <f>COUNTIF(E7:K44, "*Zi Ming*")/2</f>
        <v>0</v>
      </c>
      <c r="O28" s="550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27"/>
      <c r="G29" s="627"/>
      <c r="H29" s="585"/>
      <c r="I29" s="628"/>
      <c r="J29" s="583"/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27"/>
      <c r="G30" s="627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27"/>
      <c r="G31" s="627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2" t="s">
        <v>77</v>
      </c>
      <c r="C1" s="652"/>
      <c r="D1" s="652"/>
      <c r="E1" s="652"/>
      <c r="F1" s="652"/>
      <c r="G1" s="652"/>
      <c r="H1" s="652"/>
      <c r="I1" s="652"/>
      <c r="J1" s="652"/>
      <c r="K1" s="6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53" t="s">
        <v>78</v>
      </c>
      <c r="C2" s="653"/>
      <c r="D2" s="653"/>
      <c r="E2" s="653"/>
      <c r="F2" s="653"/>
      <c r="G2" s="653"/>
      <c r="H2" s="653"/>
      <c r="I2" s="653"/>
      <c r="J2" s="653"/>
      <c r="K2" s="6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54" t="s">
        <v>2046</v>
      </c>
      <c r="C3" s="655"/>
      <c r="D3" s="655"/>
      <c r="E3" s="655"/>
      <c r="F3" s="655"/>
      <c r="G3" s="655"/>
      <c r="H3" s="655"/>
      <c r="I3" s="655"/>
      <c r="J3" s="655"/>
      <c r="K3" s="6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2047</v>
      </c>
      <c r="F6" s="605" t="s">
        <v>2047</v>
      </c>
      <c r="G6" s="605" t="s">
        <v>2047</v>
      </c>
      <c r="H6" s="605" t="s">
        <v>2047</v>
      </c>
      <c r="I6" s="605" t="s">
        <v>2047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56"/>
      <c r="D47" s="656"/>
      <c r="E47" s="656"/>
      <c r="F47" s="6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2024-06-12T08:45:49Z</dcterms:modified>
  <cp:category/>
  <cp:contentStatus/>
</cp:coreProperties>
</file>