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09"/>
  <workbookPr filterPrivacy="1"/>
  <xr:revisionPtr revIDLastSave="22780" documentId="101_{C41BB324-3EAE-5148-95F2-E4AD19BF45B2}" xr6:coauthVersionLast="47" xr6:coauthVersionMax="47" xr10:uidLastSave="{FC37FD1D-BFE6-43F2-8E51-ED0971FB9510}"/>
  <bookViews>
    <workbookView xWindow="-120" yWindow="-120" windowWidth="29040" windowHeight="15720" firstSheet="121" activeTab="121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Aug 2024" sheetId="129" state="hidden" r:id="rId23"/>
    <sheet name="5 Aug 2024  " sheetId="103" state="hidden" r:id="rId24"/>
    <sheet name="12 Aug 2024  " sheetId="104" state="hidden" r:id="rId25"/>
    <sheet name="19 Aug 2024" sheetId="105" state="hidden" r:id="rId26"/>
    <sheet name="26 Aug 2024" sheetId="106" state="hidden" r:id="rId27"/>
    <sheet name="1 May 2024" sheetId="127" state="hidden" r:id="rId28"/>
    <sheet name="6 May 2024 " sheetId="90" state="hidden" r:id="rId29"/>
    <sheet name="13 May 2024 " sheetId="91" state="hidden" r:id="rId30"/>
    <sheet name="29 Apr 2024" sheetId="89" state="hidden" r:id="rId31"/>
    <sheet name="22 Apr 2024" sheetId="88" state="hidden" r:id="rId32"/>
    <sheet name="15 Apr 2024" sheetId="87" state="hidden" r:id="rId33"/>
    <sheet name="8 Apr 2024" sheetId="86" state="hidden" r:id="rId34"/>
    <sheet name="1 Apr 2024" sheetId="85" state="hidden" r:id="rId35"/>
    <sheet name="25 Mar 2024" sheetId="84" state="hidden" r:id="rId36"/>
    <sheet name="18 Mar 2024" sheetId="83" state="hidden" r:id="rId37"/>
    <sheet name="11 Mar 2024" sheetId="79" state="hidden" r:id="rId38"/>
    <sheet name="4 Mar 2024" sheetId="78" state="hidden" r:id="rId39"/>
    <sheet name="26 Feb 2024 (2)" sheetId="82" state="hidden" r:id="rId40"/>
    <sheet name="26 Feb 2024 (1)" sheetId="77" state="hidden" r:id="rId41"/>
    <sheet name="19 Feb 2024" sheetId="76" state="hidden" r:id="rId42"/>
    <sheet name="14 Feb 2024" sheetId="75" state="hidden" r:id="rId43"/>
    <sheet name="5 Feb 2024" sheetId="74" state="hidden" r:id="rId44"/>
    <sheet name="29 Jan 2024  (2)" sheetId="81" state="hidden" r:id="rId45"/>
    <sheet name="29 Jan 2024 (1)" sheetId="73" state="hidden" r:id="rId46"/>
    <sheet name="22 Jan 2024" sheetId="72" state="hidden" r:id="rId47"/>
    <sheet name="15 Jan 2024" sheetId="71" state="hidden" r:id="rId48"/>
    <sheet name="8 Jan 2024" sheetId="69" state="hidden" r:id="rId49"/>
    <sheet name="18 Dec 2023" sheetId="68" state="hidden" r:id="rId50"/>
    <sheet name="11 Dec 2023" sheetId="67" state="hidden" r:id="rId51"/>
    <sheet name="4 Dec 2023 " sheetId="66" state="hidden" r:id="rId52"/>
    <sheet name="27 Nov 2023" sheetId="65" state="hidden" r:id="rId53"/>
    <sheet name="20 Nov 2023" sheetId="64" state="hidden" r:id="rId54"/>
    <sheet name="13 Nov 2023" sheetId="63" state="hidden" r:id="rId55"/>
    <sheet name="6 Nov 2023" sheetId="62" state="hidden" r:id="rId56"/>
    <sheet name="30 Oct 2023" sheetId="61" state="hidden" r:id="rId57"/>
    <sheet name="23 Oct 2023" sheetId="60" state="hidden" r:id="rId58"/>
    <sheet name="16 Oct 2023" sheetId="59" state="hidden" r:id="rId59"/>
    <sheet name="9 Oct 2023" sheetId="58" state="hidden" r:id="rId60"/>
    <sheet name="2 Oct 2023" sheetId="57" state="hidden" r:id="rId61"/>
    <sheet name="25 Sept 2023" sheetId="56" state="hidden" r:id="rId62"/>
    <sheet name="18 Sept 2023" sheetId="55" state="hidden" r:id="rId63"/>
    <sheet name="11 Sept 2023" sheetId="54" state="hidden" r:id="rId64"/>
    <sheet name="4 Sept 2023" sheetId="53" state="hidden" r:id="rId65"/>
    <sheet name="28 Aug 2023" sheetId="52" state="hidden" r:id="rId66"/>
    <sheet name="21 Aug 2023" sheetId="51" state="hidden" r:id="rId67"/>
    <sheet name="14 Aug 2023" sheetId="50" state="hidden" r:id="rId68"/>
    <sheet name="7 Aug 2023" sheetId="49" state="hidden" r:id="rId69"/>
    <sheet name="31 July 2023" sheetId="48" state="hidden" r:id="rId70"/>
    <sheet name="24 July 2023" sheetId="47" state="hidden" r:id="rId71"/>
    <sheet name="17 July 2023" sheetId="46" state="hidden" r:id="rId72"/>
    <sheet name="10 July 2023" sheetId="45" state="hidden" r:id="rId73"/>
    <sheet name="3 July 2023" sheetId="44" state="hidden" r:id="rId74"/>
    <sheet name="26 Jun 2023" sheetId="43" state="hidden" r:id="rId75"/>
    <sheet name="19 Jun 2023" sheetId="42" state="hidden" r:id="rId76"/>
    <sheet name="12 Jun 2023" sheetId="41" state="hidden" r:id="rId77"/>
    <sheet name="5 June 2023" sheetId="40" state="hidden" r:id="rId78"/>
    <sheet name="29 May 2023" sheetId="39" state="hidden" r:id="rId79"/>
    <sheet name="22 May 2023" sheetId="38" state="hidden" r:id="rId80"/>
    <sheet name="15 May 2023" sheetId="37" state="hidden" r:id="rId81"/>
    <sheet name="8 May 2023" sheetId="35" state="hidden" r:id="rId82"/>
    <sheet name="1 May 2023" sheetId="34" state="hidden" r:id="rId83"/>
    <sheet name="24 Apr 2023" sheetId="33" state="hidden" r:id="rId84"/>
    <sheet name="17 Apr 2023" sheetId="32" state="hidden" r:id="rId85"/>
    <sheet name="10 Apr 2023" sheetId="31" state="hidden" r:id="rId86"/>
    <sheet name="3 Apr 2023" sheetId="30" state="hidden" r:id="rId87"/>
    <sheet name="27 March 2023" sheetId="29" state="hidden" r:id="rId88"/>
    <sheet name="20 March 2023" sheetId="28" state="hidden" r:id="rId89"/>
    <sheet name="13 March 2023" sheetId="27" state="hidden" r:id="rId90"/>
    <sheet name="6 March 2023" sheetId="26" state="hidden" r:id="rId91"/>
    <sheet name="27 Feb 2023" sheetId="25" state="hidden" r:id="rId92"/>
    <sheet name="20 Feb 2023" sheetId="24" state="hidden" r:id="rId93"/>
    <sheet name="6 Feb 2023" sheetId="22" state="hidden" r:id="rId94"/>
    <sheet name="13 Feb 2023 " sheetId="23" state="hidden" r:id="rId95"/>
    <sheet name="30 Jan 2023" sheetId="21" state="hidden" r:id="rId96"/>
    <sheet name="23 Jan 2023" sheetId="20" state="hidden" r:id="rId97"/>
    <sheet name="16 Jan 2023" sheetId="19" state="hidden" r:id="rId98"/>
    <sheet name="9 Jan 2023" sheetId="17" state="hidden" r:id="rId99"/>
    <sheet name="19 Dec 2022" sheetId="16" state="hidden" r:id="rId100"/>
    <sheet name="12 Dec 2022" sheetId="15" state="hidden" r:id="rId101"/>
    <sheet name="5 Dec 2022" sheetId="14" state="hidden" r:id="rId102"/>
    <sheet name="28 Nov 2022" sheetId="13" state="hidden" r:id="rId103"/>
    <sheet name="21 Nov 2022" sheetId="12" state="hidden" r:id="rId104"/>
    <sheet name="14 Nov 2022" sheetId="11" state="hidden" r:id="rId105"/>
    <sheet name="7 Nov 2022" sheetId="10" state="hidden" r:id="rId106"/>
    <sheet name="31 Oct 2022" sheetId="9" state="hidden" r:id="rId107"/>
    <sheet name="24 Oct 2022" sheetId="8" state="hidden" r:id="rId108"/>
    <sheet name="17 Oct 2022" sheetId="7" state="hidden" r:id="rId109"/>
    <sheet name="10 Oct 2022" sheetId="6" state="hidden" r:id="rId110"/>
    <sheet name="3 Oct 2022" sheetId="5" state="hidden" r:id="rId111"/>
    <sheet name="26 Sep 2022" sheetId="4" state="hidden" r:id="rId112"/>
    <sheet name="20 May 2024 " sheetId="92" state="hidden" r:id="rId113"/>
    <sheet name="27 May 2024 " sheetId="93" state="hidden" r:id="rId114"/>
    <sheet name="1 June 2024" sheetId="128" state="hidden" r:id="rId115"/>
    <sheet name="3 June 2024 " sheetId="94" state="hidden" r:id="rId116"/>
    <sheet name="17 June 2024  " sheetId="96" state="hidden" r:id="rId117"/>
    <sheet name="24 June 2024 " sheetId="97" state="hidden" r:id="rId118"/>
    <sheet name="10 June 2024 " sheetId="95" state="hidden" r:id="rId119"/>
    <sheet name="1 July 2024 " sheetId="98" r:id="rId120"/>
    <sheet name="8 July 2024  " sheetId="99" r:id="rId121"/>
    <sheet name="15 July 2024  " sheetId="100" r:id="rId122"/>
    <sheet name="22 July 2024  " sheetId="101" state="hidden" r:id="rId123"/>
    <sheet name="29 July 2024  " sheetId="102" state="hidden" r:id="rId124"/>
  </sheets>
  <definedNames>
    <definedName name="_xlnm._FilterDatabase" localSheetId="82" hidden="1">'1 May 2023'!$F$11:$F$18</definedName>
    <definedName name="_xlnm._FilterDatabase" localSheetId="85" hidden="1">'10 Apr 2023'!$F$11:$F$18</definedName>
    <definedName name="_xlnm._FilterDatabase" localSheetId="72" hidden="1">'10 July 2023'!$F$11:$F$24</definedName>
    <definedName name="_xlnm._FilterDatabase" localSheetId="63" hidden="1">'11 Sept 2023'!$F$10:$F$23</definedName>
    <definedName name="_xlnm._FilterDatabase" localSheetId="76" hidden="1">'12 Jun 2023'!$F$11:$F$24</definedName>
    <definedName name="_xlnm._FilterDatabase" localSheetId="94" hidden="1">'13 Feb 2023 '!$F$11:$F$18</definedName>
    <definedName name="_xlnm._FilterDatabase" localSheetId="89" hidden="1">'13 March 2023'!$F$11:$F$18</definedName>
    <definedName name="_xlnm._FilterDatabase" localSheetId="54" hidden="1">'13 Nov 2023'!$M$5:$O$22</definedName>
    <definedName name="_xlnm._FilterDatabase" localSheetId="67" hidden="1">'14 Aug 2023'!$F$11:$F$24</definedName>
    <definedName name="_xlnm._FilterDatabase" localSheetId="80" hidden="1">'15 May 2023'!$F$11:$F$18</definedName>
    <definedName name="_xlnm._FilterDatabase" localSheetId="58" hidden="1">'16 Oct 2023'!$F$9:$F$22</definedName>
    <definedName name="_xlnm._FilterDatabase" localSheetId="84" hidden="1">'17 Apr 2023'!$F$11:$F$18</definedName>
    <definedName name="_xlnm._FilterDatabase" localSheetId="71" hidden="1">'17 July 2023'!$F$11:$F$24</definedName>
    <definedName name="_xlnm._FilterDatabase" localSheetId="116" hidden="1">'17 June 2024  '!$B$1:$O$44</definedName>
    <definedName name="_xlnm._FilterDatabase" localSheetId="62" hidden="1">'18 Sept 2023'!$F$10:$F$23</definedName>
    <definedName name="_xlnm._FilterDatabase" localSheetId="75" hidden="1">'19 Jun 2023'!$F$11:$F$24</definedName>
    <definedName name="_xlnm._FilterDatabase" localSheetId="60" hidden="1">'2 Oct 2023'!$F$10:$F$23</definedName>
    <definedName name="_xlnm._FilterDatabase" localSheetId="92" hidden="1">'20 Feb 2023'!$F$11:$F$18</definedName>
    <definedName name="_xlnm._FilterDatabase" localSheetId="88" hidden="1">'20 March 2023'!$F$11:$F$18</definedName>
    <definedName name="_xlnm._FilterDatabase" localSheetId="66" hidden="1">'21 Aug 2023'!$F$11:$F$24</definedName>
    <definedName name="_xlnm._FilterDatabase" localSheetId="79" hidden="1">'22 May 2023'!$F$11:$F$18</definedName>
    <definedName name="_xlnm._FilterDatabase" localSheetId="57" hidden="1">'23 Oct 2023'!$F$9:$F$22</definedName>
    <definedName name="_xlnm._FilterDatabase" localSheetId="83" hidden="1">'24 Apr 2023'!$F$11:$F$18</definedName>
    <definedName name="_xlnm._FilterDatabase" localSheetId="70" hidden="1">'24 July 2023'!$F$11:$F$24</definedName>
    <definedName name="_xlnm._FilterDatabase" localSheetId="61" hidden="1">'25 Sept 2023'!$F$10:$F$23</definedName>
    <definedName name="_xlnm._FilterDatabase" localSheetId="74" hidden="1">'26 Jun 2023'!$F$11:$F$24</definedName>
    <definedName name="_xlnm._FilterDatabase" localSheetId="91" hidden="1">'27 Feb 2023'!$F$11:$F$18</definedName>
    <definedName name="_xlnm._FilterDatabase" localSheetId="87" hidden="1">'27 March 2023'!$F$11:$F$18</definedName>
    <definedName name="_xlnm._FilterDatabase" localSheetId="65" hidden="1">'28 Aug 2023'!$F$10:$F$23</definedName>
    <definedName name="_xlnm._FilterDatabase" localSheetId="78" hidden="1">'29 May 2023'!$F$11:$F$18</definedName>
    <definedName name="_xlnm._FilterDatabase" localSheetId="86" hidden="1">'3 Apr 2023'!$F$11:$F$18</definedName>
    <definedName name="_xlnm._FilterDatabase" localSheetId="73" hidden="1">'3 July 2023'!$F$11:$F$24</definedName>
    <definedName name="_xlnm._FilterDatabase" localSheetId="56" hidden="1">'30 Oct 2023'!$F$9:$F$22</definedName>
    <definedName name="_xlnm._FilterDatabase" localSheetId="69" hidden="1">'31 July 2023'!$F$11:$F$24</definedName>
    <definedName name="_xlnm._FilterDatabase" localSheetId="64" hidden="1">'4 Sept 2023'!$F$10:$F$23</definedName>
    <definedName name="_xlnm._FilterDatabase" localSheetId="77" hidden="1">'5 June 2023'!$F$11:$F$24</definedName>
    <definedName name="_xlnm._FilterDatabase" localSheetId="93" hidden="1">'6 Feb 2023'!$F$11:$F$18</definedName>
    <definedName name="_xlnm._FilterDatabase" localSheetId="90" hidden="1">'6 March 2023'!$F$11:$F$18</definedName>
    <definedName name="_xlnm._FilterDatabase" localSheetId="55" hidden="1">'6 Nov 2023'!$B$5:$K$37</definedName>
    <definedName name="_xlnm._FilterDatabase" localSheetId="68" hidden="1">'7 Aug 2023'!$F$11:$F$24</definedName>
    <definedName name="_xlnm._FilterDatabase" localSheetId="81" hidden="1">'8 May 2023'!$F$11:$F$18</definedName>
    <definedName name="_xlnm._FilterDatabase" localSheetId="59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1" i="100" l="1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31" i="100" a="1"/>
  <c r="L31" i="100"/>
  <c r="L30" i="100" a="1"/>
  <c r="L30" i="100"/>
  <c r="L29" i="100" a="1"/>
  <c r="L29" i="100"/>
  <c r="L28" i="100" a="1"/>
  <c r="L28" i="100"/>
  <c r="L27" i="100" a="1"/>
  <c r="L27" i="100"/>
  <c r="L26" i="100" a="1"/>
  <c r="L26" i="100"/>
  <c r="L25" i="100" a="1"/>
  <c r="L25" i="100"/>
  <c r="L24" i="100" a="1"/>
  <c r="L24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9" a="1"/>
  <c r="N18" i="129"/>
  <c r="N12" i="129" a="1"/>
  <c r="N12" i="129"/>
  <c r="N6" i="129"/>
  <c r="N7" i="129"/>
  <c r="N8" i="129"/>
  <c r="N9" i="129"/>
  <c r="N10" i="129"/>
  <c r="N11" i="129"/>
  <c r="N13" i="129"/>
  <c r="N14" i="129"/>
  <c r="N15" i="129"/>
  <c r="N16" i="129"/>
  <c r="N17" i="129"/>
  <c r="N19" i="129"/>
  <c r="N20" i="129"/>
  <c r="N21" i="129"/>
  <c r="N22" i="129"/>
  <c r="N23" i="129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18" i="106" a="1"/>
  <c r="N18" i="106"/>
  <c r="N12" i="106" a="1"/>
  <c r="N12" i="106"/>
  <c r="N6" i="106"/>
  <c r="N7" i="106"/>
  <c r="N8" i="106"/>
  <c r="N9" i="106"/>
  <c r="N10" i="106"/>
  <c r="N11" i="106"/>
  <c r="N13" i="106"/>
  <c r="N14" i="106"/>
  <c r="N15" i="106"/>
  <c r="N16" i="106"/>
  <c r="N17" i="106"/>
  <c r="N19" i="106"/>
  <c r="N20" i="106"/>
  <c r="N21" i="106"/>
  <c r="N22" i="106"/>
  <c r="N23" i="106"/>
  <c r="N18" i="105" a="1"/>
  <c r="N18" i="105"/>
  <c r="N12" i="105" a="1"/>
  <c r="N12" i="105"/>
  <c r="N6" i="105"/>
  <c r="N7" i="105"/>
  <c r="N8" i="105"/>
  <c r="N9" i="105"/>
  <c r="N10" i="105"/>
  <c r="N11" i="105"/>
  <c r="N13" i="105"/>
  <c r="N14" i="105"/>
  <c r="N15" i="105"/>
  <c r="N16" i="105"/>
  <c r="N17" i="105"/>
  <c r="N19" i="105"/>
  <c r="N20" i="105"/>
  <c r="N21" i="105"/>
  <c r="N22" i="105"/>
  <c r="N23" i="105"/>
  <c r="N23" i="104"/>
  <c r="N22" i="104"/>
  <c r="N21" i="104"/>
  <c r="N20" i="104"/>
  <c r="N19" i="104"/>
  <c r="N18" i="104" a="1"/>
  <c r="N18" i="104"/>
  <c r="N17" i="104"/>
  <c r="N16" i="104"/>
  <c r="N15" i="104"/>
  <c r="N14" i="104"/>
  <c r="N13" i="104"/>
  <c r="N12" i="104" a="1"/>
  <c r="N12" i="104"/>
  <c r="N11" i="104"/>
  <c r="N10" i="104"/>
  <c r="N9" i="104"/>
  <c r="N8" i="104"/>
  <c r="N7" i="104"/>
  <c r="N6" i="104"/>
  <c r="N23" i="103"/>
  <c r="N22" i="103"/>
  <c r="N21" i="103"/>
  <c r="N20" i="103"/>
  <c r="N19" i="103"/>
  <c r="N18" i="103" a="1"/>
  <c r="N18" i="103"/>
  <c r="N17" i="103"/>
  <c r="N16" i="103"/>
  <c r="N15" i="103"/>
  <c r="N14" i="103"/>
  <c r="N13" i="103"/>
  <c r="N12" i="103" a="1"/>
  <c r="N12" i="103"/>
  <c r="N11" i="103"/>
  <c r="N10" i="103"/>
  <c r="N9" i="103"/>
  <c r="N8" i="103"/>
  <c r="N7" i="103"/>
  <c r="N6" i="103"/>
  <c r="N23" i="102"/>
  <c r="N22" i="102"/>
  <c r="N21" i="102"/>
  <c r="N20" i="102"/>
  <c r="N19" i="102"/>
  <c r="N18" i="102" a="1"/>
  <c r="N18" i="102"/>
  <c r="N17" i="102"/>
  <c r="N16" i="102"/>
  <c r="N15" i="102"/>
  <c r="N14" i="102"/>
  <c r="N13" i="102"/>
  <c r="N12" i="102" a="1"/>
  <c r="N12" i="102"/>
  <c r="N11" i="102"/>
  <c r="N10" i="102"/>
  <c r="N9" i="102"/>
  <c r="N8" i="102"/>
  <c r="N7" i="102"/>
  <c r="N6" i="102"/>
  <c r="N23" i="101"/>
  <c r="N22" i="101"/>
  <c r="N21" i="101"/>
  <c r="N20" i="101"/>
  <c r="N19" i="101"/>
  <c r="N18" i="101" a="1"/>
  <c r="N18" i="101"/>
  <c r="N17" i="101"/>
  <c r="N16" i="101"/>
  <c r="N15" i="101"/>
  <c r="N14" i="101"/>
  <c r="N13" i="101"/>
  <c r="N12" i="101" a="1"/>
  <c r="N12" i="101"/>
  <c r="N11" i="101"/>
  <c r="N10" i="101"/>
  <c r="N9" i="101"/>
  <c r="N8" i="101"/>
  <c r="N7" i="101"/>
  <c r="N6" i="101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<sst xmlns="http://schemas.openxmlformats.org/spreadsheetml/2006/main" count="25896" uniqueCount="2254">
  <si>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</si>
  <si>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</si>
  <si>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</si>
  <si>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</si>
  <si>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</si>
  <si>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</si>
  <si>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</si>
  <si>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</si>
  <si>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</si>
  <si>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</si>
  <si>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</si>
  <si>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</si>
  <si>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</si>
  <si>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</si>
  <si>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</si>
  <si>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</si>
  <si>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</si>
  <si>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</si>
  <si>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</si>
  <si>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</si>
  <si>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</si>
  <si>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</si>
  <si>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</si>
  <si>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</si>
  <si>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</si>
  <si>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</si>
  <si>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</si>
  <si>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</si>
  <si>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</si>
  <si>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</si>
  <si>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</si>
  <si>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</si>
  <si>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</si>
  <si>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</si>
  <si>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</si>
  <si>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</si>
  <si>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</si>
  <si>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</si>
  <si>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</si>
  <si>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</si>
  <si>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</si>
  <si>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</si>
  <si>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</si>
  <si>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</si>
  <si>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</si>
  <si>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</si>
  <si>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</si>
  <si>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</si>
  <si>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</si>
  <si>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</si>
  <si>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</si>
  <si>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</si>
  <si>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</si>
  <si>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</si>
  <si>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</si>
  <si>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</si>
  <si>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</si>
  <si>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</si>
  <si>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</si>
  <si>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</si>
  <si>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</si>
  <si>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</si>
  <si>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</si>
  <si>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</si>
  <si>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</si>
  <si>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</si>
  <si>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</si>
  <si>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</si>
  <si>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</si>
  <si>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</si>
  <si>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</si>
  <si>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</si>
  <si>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</si>
  <si>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</si>
  <si>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</si>
  <si>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</si>
  <si>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</si>
  <si>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</si>
  <si>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</si>
  <si>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</si>
  <si>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</si>
  <si>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</si>
  <si>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</si>
  <si>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</si>
  <si>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</si>
  <si>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</si>
  <si>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</si>
  <si>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</si>
  <si>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</si>
  <si>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</si>
  <si>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</si>
  <si>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</si>
  <si>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</si>
  <si>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</si>
  <si>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</si>
  <si>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</si>
  <si>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</si>
  <si>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</si>
  <si>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</si>
  <si>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</si>
  <si>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</si>
  <si>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</si>
  <si>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</si>
  <si>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</si>
  <si>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</si>
  <si>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</si>
  <si>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</si>
  <si>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</si>
  <si>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</si>
  <si>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</si>
  <si>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</si>
  <si>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</si>
  <si>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</si>
  <si>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</si>
  <si>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</si>
  <si>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</si>
  <si>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</si>
  <si>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</si>
  <si>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</si>
  <si>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</si>
  <si>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</si>
  <si>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</si>
  <si>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</si>
  <si>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</si>
  <si>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</si>
  <si>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</si>
  <si>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</si>
  <si>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</si>
  <si>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</si>
  <si>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</si>
  <si>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</si>
  <si>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</si>
  <si>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</si>
  <si>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</si>
  <si>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</si>
  <si>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</si>
  <si>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</si>
  <si>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</si>
  <si>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</si>
  <si>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</si>
  <si>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</si>
  <si>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</si>
  <si>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</si>
  <si>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</si>
  <si>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</si>
  <si>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</si>
  <si>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</si>
  <si>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</si>
  <si>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</si>
  <si>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</si>
  <si>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</si>
  <si>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</si>
  <si>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</si>
  <si>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</si>
  <si>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</si>
  <si>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</si>
  <si>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</si>
  <si>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</si>
  <si>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</si>
  <si>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</si>
  <si>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</si>
  <si>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</si>
  <si>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</si>
  <si>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</si>
  <si>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</si>
  <si>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</si>
  <si>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</si>
  <si>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</si>
  <si>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</si>
  <si>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</si>
  <si>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</si>
  <si>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</si>
  <si>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</si>
  <si>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</si>
  <si>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</si>
  <si>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</si>
  <si>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</si>
  <si>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</si>
  <si>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</si>
  <si>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</si>
  <si>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</si>
  <si>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</si>
  <si>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</si>
  <si>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</si>
  <si>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</si>
  <si>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</si>
  <si>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</si>
  <si>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</si>
  <si>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</si>
  <si>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</si>
  <si>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</si>
  <si>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</si>
  <si>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</si>
  <si>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</si>
  <si>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</si>
  <si>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</si>
  <si>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</si>
  <si>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</si>
  <si>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</si>
  <si>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</si>
  <si>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</si>
  <si>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</si>
  <si>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</si>
  <si>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</si>
  <si>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</si>
  <si>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</si>
  <si>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</si>
  <si>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</si>
  <si>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</si>
  <si>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</si>
  <si>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</si>
  <si>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</si>
  <si>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</si>
  <si>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</si>
  <si>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</si>
  <si>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</si>
  <si>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</si>
  <si>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</si>
  <si>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</si>
  <si>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</si>
  <si>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</si>
  <si>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</si>
  <si>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</si>
  <si>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</si>
  <si>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</si>
  <si>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</si>
  <si>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29/7/2024 - 4/8/2024</t>
  </si>
  <si>
    <t>Vijay &amp; Jia Leong</t>
  </si>
  <si>
    <t>5/8/2024 - 11/8/2024</t>
  </si>
  <si>
    <t>Nicholas &amp; Tai Wei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</si>
  <si>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</si>
  <si>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</si>
  <si>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</si>
  <si>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</si>
  <si>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</si>
  <si>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</si>
  <si>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</si>
  <si>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</si>
  <si>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</si>
  <si>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</si>
  <si>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</si>
  <si>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</si>
  <si>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</si>
  <si>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</si>
  <si>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</si>
  <si>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</si>
  <si>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</si>
  <si>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</si>
  <si>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</si>
  <si>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</si>
  <si>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</si>
  <si>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</si>
  <si>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</si>
  <si>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</si>
  <si>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</si>
  <si>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</si>
  <si>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</si>
  <si>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</si>
  <si>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</si>
  <si>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</si>
  <si>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</si>
  <si>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</si>
  <si>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</si>
  <si>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</si>
  <si>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</si>
  <si>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</si>
  <si>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</si>
  <si>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</si>
  <si>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</si>
  <si>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</si>
  <si>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</si>
  <si>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</si>
  <si>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</si>
  <si>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</si>
  <si>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</si>
  <si>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</si>
  <si>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</si>
  <si>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</si>
  <si>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</si>
  <si>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</si>
  <si>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</si>
  <si>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</si>
  <si>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</si>
  <si>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</si>
  <si>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</si>
  <si>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</si>
  <si>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</si>
  <si>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</si>
  <si>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</si>
  <si>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</si>
  <si>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</si>
  <si>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</si>
  <si>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</si>
  <si>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</si>
  <si>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</si>
  <si>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</si>
  <si>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</si>
  <si>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</si>
  <si>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</si>
  <si>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</si>
  <si>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</si>
  <si>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</si>
  <si>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</si>
  <si>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</si>
  <si>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</si>
  <si>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</si>
  <si>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</si>
  <si>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</si>
  <si>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</si>
  <si>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</si>
  <si>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</si>
  <si>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</si>
  <si>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</si>
  <si>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</si>
  <si>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</si>
  <si>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</si>
  <si>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</si>
  <si>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</si>
  <si>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</si>
  <si>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</si>
  <si>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</si>
  <si>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</si>
  <si>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</si>
  <si>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</si>
  <si>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</si>
  <si>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</si>
  <si>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</si>
  <si>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</si>
  <si>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</si>
  <si>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</si>
  <si>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</si>
  <si>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</si>
  <si>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</si>
  <si>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</si>
  <si>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</si>
  <si>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</si>
  <si>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</si>
  <si>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</si>
  <si>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</si>
  <si>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</si>
  <si>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</si>
  <si>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</si>
  <si>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</si>
  <si>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</si>
  <si>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</si>
  <si>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</si>
  <si>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</si>
  <si>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</si>
  <si>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</si>
  <si>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</si>
  <si>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</si>
  <si>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</si>
  <si>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</si>
  <si>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</si>
  <si>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</si>
  <si>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</si>
  <si>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</si>
  <si>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</si>
  <si>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</si>
  <si>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</si>
  <si>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</si>
  <si>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</si>
  <si>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</si>
  <si>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</si>
  <si>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</si>
  <si>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</si>
  <si>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</si>
  <si>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</si>
  <si>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</si>
  <si>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</si>
  <si>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</si>
  <si>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</si>
  <si>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</si>
  <si>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</si>
  <si>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</si>
  <si>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</si>
  <si>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</si>
  <si>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</si>
  <si>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</si>
  <si>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</si>
  <si>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</si>
  <si>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</si>
  <si>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</si>
  <si>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</si>
  <si>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</si>
  <si>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</si>
  <si>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</si>
  <si>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</si>
  <si>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</si>
  <si>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</si>
  <si>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</si>
  <si>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</si>
  <si>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</si>
  <si>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</si>
  <si>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</si>
  <si>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</si>
  <si>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</si>
  <si>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</si>
  <si>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</si>
  <si>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</si>
  <si>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</si>
  <si>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</si>
  <si>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</si>
  <si>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</si>
  <si>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</si>
  <si>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</si>
  <si>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</si>
  <si>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</si>
  <si>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</si>
  <si>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</si>
  <si>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</si>
  <si>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</si>
  <si>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</si>
  <si>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</si>
  <si>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</si>
  <si>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</si>
  <si>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</si>
  <si>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</si>
  <si>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</si>
  <si>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</si>
  <si>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</si>
  <si>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</si>
  <si>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</si>
  <si>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</si>
  <si>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</si>
  <si>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</si>
  <si>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</si>
  <si>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</si>
  <si>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</si>
  <si>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</si>
  <si>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</si>
  <si>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</si>
  <si>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</si>
  <si>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</si>
  <si>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</si>
  <si>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</si>
  <si>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</si>
  <si>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</si>
  <si>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</si>
  <si>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</si>
  <si>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</si>
  <si>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</si>
  <si>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</si>
  <si>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</si>
  <si>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</si>
  <si>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</si>
  <si>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</si>
  <si>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</si>
  <si>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</si>
  <si>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</si>
  <si>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</si>
  <si>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</si>
  <si>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</si>
  <si>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</si>
  <si>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</si>
  <si>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</si>
  <si>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</si>
  <si>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</si>
  <si>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</si>
  <si>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</si>
  <si>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</si>
  <si>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</si>
  <si>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</si>
  <si>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</si>
  <si>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</si>
  <si>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</si>
  <si>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</si>
  <si>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</si>
  <si>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</si>
  <si>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</si>
  <si>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</si>
  <si>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</si>
  <si>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</si>
  <si>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</si>
  <si>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</si>
  <si>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</si>
  <si>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</si>
  <si>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</si>
  <si>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</si>
  <si>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</si>
  <si>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</si>
  <si>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</si>
  <si>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</si>
  <si>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</si>
  <si>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</si>
  <si>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</si>
  <si>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</si>
  <si>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</si>
  <si>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</si>
  <si>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</si>
  <si>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</si>
  <si>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</si>
  <si>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</si>
  <si>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</si>
  <si>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</si>
  <si>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</si>
  <si>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</si>
  <si>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</si>
  <si>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</si>
  <si>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</si>
  <si>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</si>
  <si>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</si>
  <si>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</si>
  <si>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</si>
  <si>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</si>
  <si>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</si>
  <si>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</si>
  <si>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</si>
  <si>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</si>
  <si>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</si>
  <si>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</si>
  <si>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</si>
  <si>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</si>
  <si>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</si>
  <si>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</si>
  <si>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</si>
  <si>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</si>
  <si>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</si>
  <si>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</si>
  <si>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</si>
  <si>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</si>
  <si>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</si>
  <si>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</si>
  <si>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</si>
  <si>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</si>
  <si>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</si>
  <si>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</si>
  <si>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</si>
  <si>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</si>
  <si>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</si>
  <si>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</si>
  <si>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</si>
  <si>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</si>
  <si>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</si>
  <si>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</si>
  <si>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</si>
  <si>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</si>
  <si>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</si>
  <si>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</si>
  <si>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</si>
  <si>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</si>
  <si>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</si>
  <si>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</si>
  <si>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</si>
  <si>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</si>
  <si>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</si>
  <si>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</si>
  <si>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</si>
  <si>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</si>
  <si>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</si>
  <si>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</si>
  <si>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</si>
  <si>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</si>
  <si>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</si>
  <si>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</si>
  <si>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</si>
  <si>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</si>
  <si>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</si>
  <si>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</si>
  <si>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</si>
  <si>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</si>
  <si>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</si>
  <si>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</si>
  <si>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</si>
  <si>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</si>
  <si>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</si>
  <si>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</si>
  <si>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</si>
  <si>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</si>
  <si>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</si>
  <si>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</si>
  <si>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</si>
  <si>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</si>
  <si>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</si>
  <si>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</si>
  <si>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</si>
  <si>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</si>
  <si>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</si>
  <si>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</si>
  <si>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</si>
  <si>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</si>
  <si>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</si>
  <si>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</si>
  <si>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</si>
  <si>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</si>
  <si>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</si>
  <si>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</si>
  <si>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</si>
  <si>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</si>
  <si>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</si>
  <si>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</si>
  <si>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</si>
  <si>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</si>
  <si>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</si>
  <si>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</si>
  <si>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</si>
  <si>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</si>
  <si>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</si>
  <si>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</si>
  <si>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</si>
  <si>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</si>
  <si>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</si>
  <si>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</si>
  <si>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</si>
  <si>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</si>
  <si>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</si>
  <si>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</si>
  <si>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</si>
  <si>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</si>
  <si>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</si>
  <si>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</si>
  <si>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</si>
  <si>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</si>
  <si>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</si>
  <si>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</si>
  <si>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</si>
  <si>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</si>
  <si>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</si>
  <si>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</si>
  <si>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</si>
  <si>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</si>
  <si>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</si>
  <si>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</si>
  <si>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</si>
  <si>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</si>
  <si>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</si>
  <si>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</si>
  <si>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</si>
  <si>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</si>
  <si>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</si>
  <si>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</si>
  <si>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</si>
  <si>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</si>
  <si>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</si>
  <si>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</si>
  <si>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</si>
  <si>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</si>
  <si>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</si>
  <si>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</si>
  <si>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</si>
  <si>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</si>
  <si>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</si>
  <si>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</si>
  <si>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</si>
  <si>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</si>
  <si>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</si>
  <si>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</si>
  <si>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</si>
  <si>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</si>
  <si>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</si>
  <si>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</si>
  <si>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</si>
  <si>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</si>
  <si>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</si>
  <si>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</si>
  <si>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</si>
  <si>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</si>
  <si>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</si>
  <si>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</si>
  <si>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</si>
  <si>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</si>
  <si>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</si>
  <si>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</si>
  <si>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</si>
  <si>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</si>
  <si>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</si>
  <si>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</si>
  <si>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</si>
  <si>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</si>
  <si>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</si>
  <si>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</si>
  <si>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</si>
  <si>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</si>
  <si>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</si>
  <si>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</si>
  <si>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</si>
  <si>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</si>
  <si>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</si>
  <si>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</si>
  <si>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</si>
  <si>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</si>
  <si>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</si>
  <si>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</si>
  <si>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</si>
  <si>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</si>
  <si>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</si>
  <si>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</si>
  <si>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</si>
  <si>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</si>
  <si>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</si>
  <si>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</si>
  <si>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</si>
  <si>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</si>
  <si>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</si>
  <si>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</si>
  <si>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</si>
  <si>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</si>
  <si>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</si>
  <si>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</si>
  <si>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</si>
  <si>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</si>
  <si>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</si>
  <si>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</si>
  <si>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</si>
  <si>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</si>
  <si>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</si>
  <si>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</si>
  <si>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</si>
  <si>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</si>
  <si>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</si>
  <si>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</si>
  <si>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</si>
  <si>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</si>
  <si>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</si>
  <si>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</si>
  <si>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</si>
  <si>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</si>
  <si>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</si>
  <si>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</si>
  <si>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</si>
  <si>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</si>
  <si>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</si>
  <si>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</si>
  <si>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</si>
  <si>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</si>
  <si>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</si>
  <si>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</si>
  <si>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</si>
  <si>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</si>
  <si>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</si>
  <si>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</si>
  <si>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</si>
  <si>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</si>
  <si>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</si>
  <si>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</si>
  <si>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</si>
  <si>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</si>
  <si>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</si>
  <si>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</si>
  <si>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</si>
  <si>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</si>
  <si>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</si>
  <si>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</si>
  <si>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</si>
  <si>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</si>
  <si>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</si>
  <si>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</si>
  <si>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</si>
  <si>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</si>
  <si>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</si>
  <si>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</si>
  <si>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</si>
  <si>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</si>
  <si>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</si>
  <si>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</si>
  <si>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</si>
  <si>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</si>
  <si>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</si>
  <si>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</si>
  <si>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</si>
  <si>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</si>
  <si>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</si>
  <si>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</si>
  <si>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</si>
  <si>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</si>
  <si>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</si>
  <si>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</si>
  <si>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</si>
  <si>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</si>
  <si>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</si>
  <si>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</si>
  <si>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</si>
  <si>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</si>
  <si>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</si>
  <si>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</si>
  <si>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</si>
  <si>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</si>
  <si>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</si>
  <si>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</si>
  <si>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</si>
  <si>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</si>
  <si>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</si>
  <si>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</si>
  <si>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</si>
  <si>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</si>
  <si>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</si>
  <si>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</si>
  <si>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</si>
  <si>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</si>
  <si>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</si>
  <si>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</si>
  <si>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</si>
  <si>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</si>
  <si>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</si>
  <si>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</si>
  <si>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</si>
  <si>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</si>
  <si>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</si>
  <si>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</si>
  <si>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</si>
  <si>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</si>
  <si>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</si>
  <si>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</si>
  <si>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</si>
  <si>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</si>
  <si>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</si>
  <si>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</si>
  <si>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</si>
  <si>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</si>
  <si>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</si>
  <si>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</si>
  <si>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</si>
  <si>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</si>
  <si>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</si>
  <si>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</si>
  <si>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</si>
  <si>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</si>
  <si>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</si>
  <si>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</si>
  <si>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</si>
  <si>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</si>
  <si>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</si>
  <si>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</si>
  <si>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</si>
  <si>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</si>
  <si>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</si>
  <si>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</si>
  <si>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</si>
  <si>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</si>
  <si>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</si>
  <si>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</si>
  <si>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</si>
  <si>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</si>
  <si>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</si>
  <si>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</si>
  <si>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</si>
  <si>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</si>
  <si>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</si>
  <si>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</si>
  <si>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</si>
  <si>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</si>
  <si>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</si>
  <si>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</si>
  <si>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</si>
  <si>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</si>
  <si>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</si>
  <si>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</si>
  <si>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</si>
  <si>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</si>
  <si>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</si>
  <si>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</si>
  <si>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</si>
  <si>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</si>
  <si>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</si>
  <si>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</si>
  <si>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</si>
  <si>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</si>
  <si>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</si>
  <si>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</si>
  <si>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</si>
  <si>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</si>
  <si>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</si>
  <si>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</si>
  <si>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</si>
  <si>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</si>
  <si>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</si>
  <si>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</si>
  <si>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</si>
  <si>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</si>
  <si>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</si>
  <si>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</si>
  <si>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</si>
  <si>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</si>
  <si>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</si>
  <si>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</si>
  <si>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</si>
  <si>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</si>
  <si>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</si>
  <si>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</si>
  <si>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</si>
  <si>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</si>
  <si>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</si>
  <si>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</si>
  <si>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</si>
  <si>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</si>
  <si>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</si>
  <si>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</si>
  <si>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</si>
  <si>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</si>
  <si>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</si>
  <si>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</si>
  <si>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</si>
  <si>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</si>
  <si>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</si>
  <si>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</si>
  <si>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</si>
  <si>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</si>
  <si>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</si>
  <si>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</si>
  <si>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</si>
  <si>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</si>
  <si>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</si>
  <si>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</si>
  <si>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</si>
  <si>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</si>
  <si>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</si>
  <si>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</si>
  <si>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</si>
  <si>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</si>
  <si>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</si>
  <si>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</si>
  <si>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</si>
  <si>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</si>
  <si>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</si>
  <si>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</si>
  <si>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</si>
  <si>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</si>
  <si>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</si>
  <si>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</si>
  <si>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</si>
  <si>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</si>
  <si>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</si>
  <si>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</si>
  <si>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</si>
  <si>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</si>
  <si>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</si>
  <si>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</si>
  <si>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</si>
  <si>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</si>
  <si>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</si>
  <si>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</si>
  <si>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</si>
  <si>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</si>
  <si>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</si>
  <si>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</si>
  <si>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</si>
  <si>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</si>
  <si>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</si>
  <si>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</si>
  <si>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</si>
  <si>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</si>
  <si>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</si>
  <si>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</si>
  <si>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</si>
  <si>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</si>
  <si>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</si>
  <si>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</si>
  <si>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</si>
  <si>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</si>
  <si>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</si>
  <si>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</si>
  <si>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</si>
  <si>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</si>
  <si>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</si>
  <si>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</si>
  <si>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</si>
  <si>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</si>
  <si>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</si>
  <si>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</si>
  <si>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</si>
  <si>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</si>
  <si>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</si>
  <si>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</si>
  <si>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</si>
  <si>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</si>
  <si>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</si>
  <si>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</si>
  <si>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</si>
  <si>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</si>
  <si>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</si>
  <si>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</si>
  <si>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</si>
  <si>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</si>
  <si>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</si>
  <si>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</si>
  <si>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</si>
  <si>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</si>
  <si>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</si>
  <si>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</si>
  <si>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</si>
  <si>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</si>
  <si>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</si>
  <si>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</si>
  <si>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</si>
  <si>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</si>
  <si>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</si>
  <si>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</si>
  <si>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</si>
  <si>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</si>
  <si>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</si>
  <si>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</si>
  <si>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</si>
  <si>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</si>
  <si>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</si>
  <si>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</si>
  <si>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</si>
  <si>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</si>
  <si>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</si>
  <si>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</si>
  <si>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</si>
  <si>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</si>
  <si>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</si>
  <si>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</si>
  <si>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</si>
  <si>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</si>
  <si>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</si>
  <si>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</si>
  <si>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</si>
  <si>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</si>
  <si>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</si>
  <si>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</si>
  <si>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</si>
  <si>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</si>
  <si>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</si>
  <si>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</si>
  <si>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</si>
  <si>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</si>
  <si>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</si>
  <si>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</si>
  <si>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</si>
  <si>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</si>
  <si>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</si>
  <si>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</si>
  <si>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</si>
  <si>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</si>
  <si>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</si>
  <si>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</si>
  <si>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</si>
  <si>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</si>
  <si>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</si>
  <si>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</si>
  <si>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</si>
  <si>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</si>
  <si>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</si>
  <si>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</si>
  <si>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</si>
  <si>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</si>
  <si>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</si>
  <si>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</si>
  <si>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</si>
  <si>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</si>
  <si>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</si>
  <si>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</si>
  <si>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</si>
  <si>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</si>
  <si>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</si>
  <si>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</si>
  <si>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</si>
  <si>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</si>
  <si>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</si>
  <si>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</si>
  <si>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</si>
  <si>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</si>
  <si>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</si>
  <si>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</si>
  <si>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</si>
  <si>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</si>
  <si>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</si>
  <si>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</si>
  <si>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</si>
  <si>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</si>
  <si>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</si>
  <si>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</si>
  <si>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</si>
  <si>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</si>
  <si>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</si>
  <si>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</si>
  <si>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</si>
  <si>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</si>
  <si>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</si>
  <si>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</si>
  <si>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</si>
  <si>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</si>
  <si>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</si>
  <si>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</si>
  <si>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</si>
  <si>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</si>
  <si>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</si>
  <si>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</si>
  <si>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</si>
  <si>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</si>
  <si>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</si>
  <si>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</si>
  <si>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</si>
  <si>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</si>
  <si>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</si>
  <si>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</si>
  <si>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</si>
  <si>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</si>
  <si>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</si>
  <si>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</si>
  <si>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</si>
  <si>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</si>
  <si>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</si>
  <si>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</si>
  <si>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</si>
  <si>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</si>
  <si>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</si>
  <si>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</si>
  <si>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</si>
  <si>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</si>
  <si>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</si>
  <si>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</si>
  <si>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</si>
  <si>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</si>
  <si>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</si>
  <si>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</si>
  <si>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</si>
  <si>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</si>
  <si>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</si>
  <si>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</si>
  <si>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</si>
  <si>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</si>
  <si>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</si>
  <si>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</si>
  <si>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</si>
  <si>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</si>
  <si>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</si>
  <si>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</si>
  <si>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</si>
  <si>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</si>
  <si>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</si>
  <si>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</si>
  <si>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</si>
  <si>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</si>
  <si>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</si>
  <si>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</si>
  <si>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</si>
  <si>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</si>
  <si>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</si>
  <si>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</si>
  <si>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</si>
  <si>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</si>
  <si>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</si>
  <si>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</si>
  <si>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</si>
  <si>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</si>
  <si>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</si>
  <si>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</si>
  <si>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</si>
  <si>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</si>
  <si>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</si>
  <si>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</si>
  <si>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</si>
  <si>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</si>
  <si>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</si>
  <si>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</si>
  <si>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</si>
  <si>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</si>
  <si>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</si>
  <si>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</si>
  <si>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</si>
  <si>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</si>
  <si>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</si>
  <si>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</si>
  <si>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</si>
  <si>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</si>
  <si>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</si>
  <si>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</si>
  <si>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</si>
  <si>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</si>
  <si>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</si>
  <si>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</si>
  <si>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</si>
  <si>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</si>
  <si>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</si>
  <si>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</si>
  <si>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</si>
  <si>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</si>
  <si>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</si>
  <si>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</si>
  <si>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</si>
  <si>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</si>
  <si>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</si>
  <si>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</si>
  <si>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</si>
  <si>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</si>
  <si>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</si>
  <si>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</si>
  <si>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</si>
  <si>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</si>
  <si>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</si>
  <si>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</si>
  <si>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</si>
  <si>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</si>
  <si>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</si>
  <si>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</si>
  <si>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</si>
  <si>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</si>
  <si>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</si>
  <si>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</si>
  <si>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</si>
  <si>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</si>
  <si>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</si>
  <si>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</si>
  <si>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</si>
  <si>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</si>
  <si>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</si>
  <si>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</si>
  <si>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</si>
  <si>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</si>
  <si>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</si>
  <si>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</si>
  <si>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</si>
  <si>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</si>
  <si>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</si>
  <si>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</si>
  <si>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</si>
  <si>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</si>
  <si>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</si>
  <si>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</si>
  <si>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</si>
  <si>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</si>
  <si>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</si>
  <si>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</si>
  <si>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</si>
  <si>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</si>
  <si>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</si>
  <si>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</si>
  <si>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</si>
  <si>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</si>
  <si>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</si>
  <si>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</si>
  <si>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</si>
  <si>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</si>
  <si>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</si>
  <si>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</si>
  <si>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</si>
  <si>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</si>
  <si>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</si>
  <si>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</si>
  <si>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</si>
  <si>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</si>
  <si>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</si>
  <si>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</si>
  <si>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</si>
  <si>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</si>
  <si>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</si>
  <si>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</si>
  <si>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</si>
  <si>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</si>
  <si>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</si>
  <si>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</si>
  <si>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</si>
  <si>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</si>
  <si>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</si>
  <si>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</si>
  <si>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</si>
  <si>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</si>
  <si>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</si>
  <si>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</si>
  <si>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</si>
  <si>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</si>
  <si>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</si>
  <si>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</si>
  <si>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</si>
  <si>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</si>
  <si>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</si>
  <si>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</si>
  <si>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</si>
  <si>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</si>
  <si>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</si>
  <si>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</si>
  <si>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</si>
  <si>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</si>
  <si>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</si>
  <si>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</si>
  <si>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</si>
  <si>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</si>
  <si>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</si>
  <si>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</si>
  <si>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</si>
  <si>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</si>
  <si>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</si>
  <si>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</si>
  <si>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</si>
  <si>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</si>
  <si>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</si>
  <si>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</si>
  <si>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</si>
  <si>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</si>
  <si>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</si>
  <si>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</si>
  <si>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</si>
  <si>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</si>
  <si>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</si>
  <si>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</si>
  <si>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</si>
  <si>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</si>
  <si>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</si>
  <si>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</si>
  <si>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</si>
  <si>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</si>
  <si>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</si>
  <si>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</si>
  <si>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</si>
  <si>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</si>
  <si>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</si>
  <si>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</si>
  <si>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</si>
  <si>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</si>
  <si>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</si>
  <si>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</si>
  <si>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</si>
  <si>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</si>
  <si>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</si>
  <si>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</si>
  <si>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</si>
  <si>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</si>
  <si>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</si>
  <si>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</si>
  <si>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</si>
  <si>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</si>
  <si>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</si>
  <si>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</si>
  <si>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</si>
  <si>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</si>
  <si>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</si>
  <si>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</si>
  <si>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</si>
  <si>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</si>
  <si>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</si>
  <si>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</si>
  <si>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</si>
  <si>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</si>
  <si>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</si>
  <si>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</si>
  <si>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</si>
  <si>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</si>
  <si>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</si>
  <si>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</si>
  <si>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</si>
  <si>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</si>
  <si>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</si>
  <si>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</si>
  <si>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</si>
  <si>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</si>
  <si>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</si>
  <si>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</si>
  <si>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</si>
  <si>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</si>
  <si>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</si>
  <si>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</si>
  <si>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</si>
  <si>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</si>
  <si>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</si>
  <si>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</si>
  <si>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</si>
  <si>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</si>
  <si>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</si>
  <si>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</si>
  <si>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</si>
  <si>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</si>
  <si>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</si>
  <si>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</si>
  <si>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</si>
  <si>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</si>
  <si>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</si>
  <si>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</si>
  <si>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</si>
  <si>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</si>
  <si>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</si>
  <si>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</si>
  <si>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</si>
  <si>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</si>
  <si>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</si>
  <si>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</si>
  <si>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</si>
  <si>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</si>
  <si>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</si>
  <si>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</si>
  <si>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</si>
  <si>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</si>
  <si>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</si>
  <si>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</si>
  <si>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</si>
  <si>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</si>
  <si>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</si>
  <si>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</si>
  <si>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</si>
  <si>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</si>
  <si>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</si>
  <si>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</si>
  <si>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</si>
  <si>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</si>
  <si>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</si>
  <si>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</si>
  <si>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</si>
  <si>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</si>
  <si>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</si>
  <si>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</si>
  <si>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</si>
  <si>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</si>
  <si>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</si>
  <si>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</si>
  <si>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</si>
  <si>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</si>
  <si>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</si>
  <si>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</si>
  <si>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</si>
  <si>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</si>
  <si>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</si>
  <si>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</si>
  <si>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</si>
  <si>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</si>
  <si>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</si>
  <si>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</si>
  <si>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</si>
  <si>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</si>
  <si>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</si>
  <si>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</si>
  <si>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</si>
  <si>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</si>
  <si>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</si>
  <si>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</si>
  <si>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</si>
  <si>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</si>
  <si>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</si>
  <si>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</si>
  <si>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</si>
  <si>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</si>
  <si>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</si>
  <si>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</si>
  <si>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</si>
  <si>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</si>
  <si>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</si>
  <si>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</si>
  <si>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</si>
  <si>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</si>
  <si>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</si>
  <si>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</si>
  <si>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</si>
  <si>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</si>
  <si>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</si>
  <si>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</si>
  <si>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</si>
  <si>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</si>
  <si>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</si>
  <si>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</si>
  <si>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</si>
  <si>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</si>
  <si>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</si>
  <si>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</si>
  <si>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</si>
  <si>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</si>
  <si>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</si>
  <si>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</si>
  <si>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</si>
  <si>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</si>
  <si>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</si>
  <si>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</si>
  <si>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</si>
  <si>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</si>
  <si>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</si>
  <si>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</si>
  <si>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</si>
  <si>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</si>
  <si>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</si>
  <si>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</si>
  <si>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</si>
  <si>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</si>
  <si>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</si>
  <si>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</si>
  <si>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</si>
  <si>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</si>
  <si>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</si>
  <si>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</si>
  <si>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</si>
  <si>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</si>
  <si>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</si>
  <si>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</si>
  <si>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</si>
  <si>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</si>
  <si>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</si>
  <si>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</si>
  <si>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</si>
  <si>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</si>
  <si>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</si>
  <si>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</si>
  <si>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</si>
  <si>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</si>
  <si>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</si>
  <si>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</si>
  <si>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</si>
  <si>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</si>
  <si>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</si>
  <si>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</si>
  <si>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</si>
  <si>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</si>
  <si>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</si>
  <si>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</si>
  <si>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</si>
  <si>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</si>
  <si>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</si>
  <si>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</si>
  <si>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</si>
  <si>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</si>
  <si>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</si>
  <si>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</si>
  <si>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</si>
  <si>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</si>
  <si>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</si>
  <si>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</si>
  <si>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</si>
  <si>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</si>
  <si>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</si>
  <si>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</si>
  <si>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</si>
  <si>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</si>
  <si>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</si>
  <si>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</si>
  <si>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</si>
  <si>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</si>
  <si>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</si>
  <si>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</si>
  <si>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</si>
  <si>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</si>
  <si>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</si>
  <si>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</si>
  <si>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</si>
  <si>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</si>
  <si>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</si>
  <si>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</si>
  <si>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</si>
  <si>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</si>
  <si>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</si>
  <si>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</si>
  <si>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</si>
  <si>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</si>
  <si>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</si>
  <si>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</si>
  <si>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</si>
  <si>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</si>
  <si>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</si>
  <si>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</si>
  <si>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</si>
  <si>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</si>
  <si>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</si>
  <si>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</si>
  <si>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</si>
  <si>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</si>
  <si>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</si>
  <si>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</si>
  <si>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</si>
  <si>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</si>
  <si>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</si>
  <si>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</si>
  <si>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</si>
  <si>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</si>
  <si>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</si>
  <si>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</si>
  <si>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</si>
  <si>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</si>
  <si>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</si>
  <si>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</si>
  <si>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</si>
  <si>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</si>
  <si>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</si>
  <si>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</si>
  <si>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</si>
  <si>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</si>
  <si>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</si>
  <si>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</si>
  <si>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</si>
  <si>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</si>
  <si>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</si>
  <si>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</si>
  <si>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</si>
  <si>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</si>
  <si>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</si>
  <si>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</si>
  <si>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</si>
  <si>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</si>
  <si>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</si>
  <si>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</si>
  <si>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</si>
  <si>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</si>
  <si>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</si>
  <si>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</si>
  <si>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</si>
  <si>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</si>
  <si>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</si>
  <si>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</si>
  <si>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</si>
  <si>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</si>
  <si>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</si>
  <si>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</si>
  <si>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</si>
  <si>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</si>
  <si>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</si>
  <si>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</si>
  <si>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</si>
  <si>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</si>
  <si>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</si>
  <si>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</si>
  <si>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</si>
  <si>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</si>
  <si>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</si>
  <si>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</si>
  <si>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</si>
  <si>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</si>
  <si>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</si>
  <si>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</si>
  <si>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</si>
  <si>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</si>
  <si>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</si>
  <si>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</si>
  <si>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</si>
  <si>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</si>
  <si>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</si>
  <si>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</si>
  <si>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</si>
  <si>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</si>
  <si>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</si>
  <si>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</si>
  <si>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</si>
  <si>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</si>
  <si>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</si>
  <si>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</si>
  <si>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</si>
  <si>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</si>
  <si>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</si>
  <si>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</si>
  <si>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</si>
  <si>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</si>
  <si>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</si>
  <si>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</si>
  <si>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</si>
  <si>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</si>
  <si>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</si>
  <si>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</si>
  <si>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</si>
  <si>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</si>
  <si>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</si>
  <si>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</si>
  <si>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</si>
  <si>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</si>
  <si>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</si>
  <si>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</si>
  <si>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</si>
  <si>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</si>
  <si>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</si>
  <si>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</si>
  <si>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</si>
  <si>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</si>
  <si>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</si>
  <si>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</si>
  <si>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</si>
  <si>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</si>
  <si>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</si>
  <si>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</si>
  <si>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</si>
  <si>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</si>
  <si>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</si>
  <si>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</si>
  <si>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</si>
  <si>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</si>
  <si>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</si>
  <si>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</si>
  <si>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</si>
  <si>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</si>
  <si>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</si>
  <si>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</si>
  <si>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</si>
  <si>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</si>
  <si>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</si>
  <si>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</si>
  <si>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</si>
  <si>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</si>
  <si>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</si>
  <si>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</si>
  <si>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</si>
  <si>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</si>
  <si>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</si>
  <si>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</si>
  <si>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</si>
  <si>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</si>
  <si>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</si>
  <si>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</si>
  <si>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</si>
  <si>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</si>
  <si>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</si>
  <si>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</si>
  <si>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</si>
  <si>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</si>
  <si>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</si>
  <si>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</si>
  <si>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</si>
  <si>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</si>
  <si>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</si>
  <si>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</si>
  <si>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</si>
  <si>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</si>
  <si>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</si>
  <si>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</si>
  <si>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</si>
  <si>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</si>
  <si>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</si>
  <si>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</si>
  <si>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</si>
  <si>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</si>
  <si>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</si>
  <si>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</si>
  <si>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</si>
  <si>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</si>
  <si>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</si>
  <si>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</si>
  <si>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</si>
  <si>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</si>
  <si>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</si>
  <si>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</si>
  <si>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</si>
  <si>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</si>
  <si>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</si>
  <si>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</si>
  <si>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</si>
  <si>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</si>
  <si>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</si>
  <si>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</si>
  <si>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</si>
  <si>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</si>
  <si>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</si>
  <si>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</si>
  <si>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</si>
  <si>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</si>
  <si>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</si>
  <si>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</si>
  <si>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</si>
  <si>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</si>
  <si>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</si>
  <si>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</si>
  <si>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</si>
  <si>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</si>
  <si>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</si>
  <si>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</si>
  <si>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</si>
  <si>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</si>
  <si>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</si>
  <si>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</si>
  <si>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</si>
  <si>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</si>
  <si>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</si>
  <si>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</si>
  <si>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</si>
  <si>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</si>
  <si>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</si>
  <si>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</si>
  <si>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</si>
  <si>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</si>
  <si>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</si>
  <si>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</si>
  <si>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</si>
  <si>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</si>
  <si>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</si>
  <si>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</si>
  <si>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</si>
  <si>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</si>
  <si>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</si>
  <si>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</si>
  <si>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</si>
  <si>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</si>
  <si>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</si>
  <si>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</si>
  <si>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</si>
  <si>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</si>
  <si>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</si>
  <si>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</si>
  <si>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</si>
  <si>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</si>
  <si>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</si>
  <si>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</si>
  <si>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</si>
  <si>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</si>
  <si>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</si>
  <si>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</si>
  <si>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</si>
  <si>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</si>
  <si>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</si>
  <si>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</si>
  <si>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</si>
  <si>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</si>
  <si>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</si>
  <si>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</si>
  <si>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</si>
  <si>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</si>
  <si>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</si>
  <si>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</si>
  <si>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</si>
  <si>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</si>
  <si>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</si>
  <si>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</si>
  <si>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</si>
  <si>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</si>
  <si>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</si>
  <si>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</si>
  <si>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</si>
  <si>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</si>
  <si>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</si>
  <si>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</si>
  <si>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</si>
  <si>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</si>
  <si>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</si>
  <si>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</si>
  <si>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</si>
  <si>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</si>
  <si>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</si>
  <si>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</si>
  <si>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</si>
  <si>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</si>
  <si>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</si>
  <si>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</si>
  <si>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</si>
  <si>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</si>
  <si>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</si>
  <si>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</si>
  <si>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</si>
  <si>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</si>
  <si>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</si>
  <si>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</si>
  <si>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</si>
  <si>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</si>
  <si>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</si>
  <si>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</si>
  <si>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</si>
  <si>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</si>
  <si>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</si>
  <si>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</si>
  <si>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</si>
  <si>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</si>
  <si>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</si>
  <si>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</si>
  <si>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</si>
  <si>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</si>
  <si>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</si>
  <si>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</si>
  <si>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</si>
  <si>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</si>
  <si>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</si>
  <si>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</si>
  <si>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</si>
  <si>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</si>
  <si>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</si>
  <si>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</si>
  <si>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</si>
  <si>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</si>
  <si>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</si>
  <si>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</si>
  <si>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</si>
  <si>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</si>
  <si>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</si>
  <si>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</si>
  <si>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</si>
  <si>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</si>
  <si>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</si>
  <si>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</si>
  <si>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</si>
  <si>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</si>
  <si>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</si>
  <si>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</si>
  <si>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</si>
  <si>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</si>
  <si>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</si>
  <si>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</si>
  <si>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</si>
  <si>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</si>
  <si>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</si>
  <si>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</si>
  <si>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</si>
  <si>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</si>
  <si>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</si>
  <si>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</si>
  <si>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</si>
  <si>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</si>
  <si>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</si>
  <si>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</si>
  <si>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</si>
  <si>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</si>
  <si>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</si>
  <si>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</si>
  <si>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</si>
  <si>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</si>
  <si>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</si>
  <si>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</si>
  <si>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</si>
  <si>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</si>
  <si>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</si>
  <si>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</si>
  <si>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</si>
  <si>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</si>
  <si>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</si>
  <si>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</si>
  <si>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</si>
  <si>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</si>
  <si>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</si>
  <si>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</si>
  <si>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</si>
  <si>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</si>
  <si>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</si>
  <si>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</si>
  <si>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</si>
  <si>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</si>
  <si>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</si>
  <si>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</si>
  <si>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</si>
  <si>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</si>
  <si>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</si>
  <si>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</si>
  <si>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</si>
  <si>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</si>
  <si>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</si>
  <si>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</si>
  <si>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</si>
  <si>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</si>
  <si>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</si>
  <si>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</si>
  <si>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</si>
  <si>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</si>
  <si>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</si>
  <si>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</si>
  <si>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</si>
  <si>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</si>
  <si>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</si>
  <si>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</si>
  <si>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</si>
  <si>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</si>
  <si>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</si>
  <si>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</si>
  <si>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</si>
  <si>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</si>
  <si>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</si>
  <si>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</si>
  <si>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</si>
  <si>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</si>
  <si>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</si>
  <si>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</si>
  <si>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</si>
  <si>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</si>
  <si>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</si>
  <si>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</si>
  <si>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</si>
  <si>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</si>
  <si>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</si>
  <si>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</si>
  <si>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</si>
  <si>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</si>
  <si>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</si>
  <si>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</si>
  <si>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</si>
  <si>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</si>
  <si>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</si>
  <si>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</si>
  <si>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</si>
  <si>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</si>
  <si>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</si>
  <si>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</si>
  <si>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</si>
  <si>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</si>
  <si>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</si>
  <si>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</si>
  <si>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</si>
  <si>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</si>
  <si>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</si>
  <si>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</si>
  <si>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</si>
  <si>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</si>
  <si>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</si>
  <si>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</si>
  <si>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</si>
  <si>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</si>
  <si>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</si>
  <si>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</si>
  <si>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</si>
  <si>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</si>
  <si>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</si>
  <si>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</si>
  <si>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</si>
  <si>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</si>
  <si>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</si>
  <si>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</si>
  <si>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</si>
  <si>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</si>
  <si>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</si>
  <si>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</si>
  <si>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</si>
  <si>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</si>
  <si>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</si>
  <si>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</si>
  <si>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</si>
  <si>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</si>
  <si>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</si>
  <si>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</si>
  <si>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</si>
  <si>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</si>
  <si>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</si>
  <si>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</si>
  <si>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</si>
  <si>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</si>
  <si>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</si>
  <si>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</si>
  <si>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</si>
  <si>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</si>
  <si>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</si>
  <si>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</si>
  <si>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</si>
  <si>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</si>
  <si>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</si>
  <si>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</si>
  <si>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</si>
  <si>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</si>
  <si>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</si>
  <si>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</si>
  <si>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</si>
  <si>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</si>
  <si>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</si>
  <si>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</si>
  <si>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</si>
  <si>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</si>
  <si>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</si>
  <si>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</si>
  <si>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</si>
  <si>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</si>
  <si>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</si>
  <si>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</si>
  <si>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</si>
  <si>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</si>
  <si>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</si>
  <si>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</si>
  <si>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</si>
  <si>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</si>
  <si>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</si>
  <si>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</si>
  <si>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</si>
  <si>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</si>
  <si>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</si>
  <si>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</si>
  <si>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</si>
  <si>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</si>
  <si>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</si>
  <si>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</si>
  <si>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</si>
  <si>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</si>
  <si>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</si>
  <si>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</si>
  <si>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</si>
  <si>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</si>
  <si>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</si>
  <si>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</si>
  <si>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</si>
  <si>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</si>
  <si>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</si>
  <si>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</si>
  <si>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</si>
  <si>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</si>
  <si>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</si>
  <si>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</si>
  <si>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</si>
  <si>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</si>
  <si>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</si>
  <si>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</si>
  <si>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</si>
  <si>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</si>
  <si>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</si>
  <si>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</si>
  <si>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</si>
  <si>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</si>
  <si>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</si>
  <si>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</si>
  <si>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</si>
  <si>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</si>
  <si>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</si>
  <si>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</si>
  <si>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</si>
  <si>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</si>
  <si>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</si>
  <si>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</si>
  <si>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</si>
  <si>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</si>
  <si>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</si>
  <si>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</si>
  <si>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</si>
  <si>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</si>
  <si>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</si>
  <si>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</si>
  <si>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</si>
  <si>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</si>
  <si>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</si>
  <si>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</si>
  <si>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</si>
  <si>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</si>
  <si>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</si>
  <si>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</si>
  <si>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</si>
  <si>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</si>
  <si>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</si>
  <si>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</si>
  <si>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</si>
  <si>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</si>
  <si>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</si>
  <si>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</si>
  <si>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</si>
  <si>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</si>
  <si>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</si>
  <si>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</si>
  <si>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</si>
  <si>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</si>
  <si>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</si>
  <si>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</si>
  <si>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</si>
  <si>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</si>
  <si>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</si>
  <si>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</si>
  <si>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</si>
  <si>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</si>
  <si>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</si>
  <si>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</si>
  <si>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</si>
  <si>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</si>
  <si>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</si>
  <si>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</si>
  <si>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</si>
  <si>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</si>
  <si>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</si>
  <si>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</si>
  <si>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</si>
  <si>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</si>
  <si>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</si>
  <si>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</si>
  <si>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</si>
  <si>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</si>
  <si>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</si>
  <si>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</si>
  <si>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</si>
  <si>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</si>
  <si>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</si>
  <si>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</si>
  <si>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</si>
  <si>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</si>
  <si>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</si>
  <si>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YZ, Rahhulann, Shaun, Michael, Jia Leong, Ivan, Foo, Maxwell, Alex, Vanness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</si>
  <si>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</si>
  <si>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</si>
  <si>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</si>
  <si>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</si>
  <si>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</si>
  <si>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</si>
  <si>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</si>
  <si>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</si>
  <si>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</si>
  <si>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</si>
  <si>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</si>
  <si>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</si>
  <si>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</si>
  <si>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</si>
  <si>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</si>
  <si>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</si>
  <si>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</si>
  <si>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</si>
  <si>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YZ, Jia Leong, Ivan, Maxwell, Vanness, Tai Wei</t>
  </si>
  <si>
    <t>Heng,Phay, Foo</t>
  </si>
  <si>
    <t>Michael,Heng, Ivan</t>
  </si>
  <si>
    <t>Lucas, Zi Ming,Ivan, Marlon</t>
  </si>
  <si>
    <t>YZ, Shaun, Michael, Jia Leong, Ivan, Foo, Maxwell, Alex, Vanness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</si>
  <si>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</si>
  <si>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</si>
  <si>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</si>
  <si>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</si>
  <si>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</si>
  <si>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</si>
  <si>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</si>
  <si>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</si>
  <si>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</si>
  <si>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</si>
  <si>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</si>
  <si>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</si>
  <si>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</si>
  <si>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</si>
  <si>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</si>
  <si>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Vanness, Ivan</t>
  </si>
  <si>
    <t xml:space="preserve">Ivan </t>
  </si>
  <si>
    <t>YZ, Shaun, Marlon, Jia Leong, Ivan, Foo, Maxwell, Vanness</t>
  </si>
  <si>
    <t>YZ, Shaun, Marlon, Jia Leong, Foo, Maxwell, Alex, Vanness</t>
  </si>
  <si>
    <t>Please refer back to index B60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</si>
  <si>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</si>
  <si>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</si>
  <si>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</si>
  <si>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</si>
  <si>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</si>
  <si>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</si>
  <si>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</si>
  <si>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</si>
  <si>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</si>
  <si>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</si>
  <si>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</si>
  <si>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</si>
  <si>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</si>
  <si>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</si>
  <si>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</si>
  <si>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</si>
  <si>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</si>
  <si>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</si>
  <si>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</si>
  <si>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</si>
  <si>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</si>
  <si>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</si>
  <si>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</si>
  <si>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</si>
  <si>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</si>
  <si>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</si>
  <si>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</si>
  <si>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</si>
  <si>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</si>
  <si>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</si>
  <si>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</si>
  <si>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</si>
  <si>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</si>
  <si>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</si>
  <si>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</si>
  <si>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</si>
  <si>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</si>
  <si>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</si>
  <si>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</si>
  <si>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</si>
  <si>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</si>
  <si>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</si>
  <si>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</si>
  <si>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</si>
  <si>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</si>
  <si>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</si>
  <si>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</si>
  <si>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</si>
  <si>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</si>
  <si>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</si>
  <si>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</si>
  <si>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</si>
  <si>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</si>
  <si>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</si>
  <si>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</si>
  <si>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</si>
  <si>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</si>
  <si>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</si>
  <si>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</t>
  </si>
  <si>
    <t>Zi Ming,Phay</t>
  </si>
  <si>
    <t>Phay, Rahhulann</t>
  </si>
  <si>
    <t>Zi Ming, Phay</t>
  </si>
  <si>
    <t>Phay, Tai Wei</t>
  </si>
  <si>
    <t>Rahhulann, Jonathan</t>
  </si>
  <si>
    <t>YZ, Phay</t>
  </si>
  <si>
    <t>Michael, Marlon</t>
  </si>
  <si>
    <t>Rahhulann, Ivan</t>
  </si>
  <si>
    <t>Rahhulann, YZ</t>
  </si>
  <si>
    <t>Ivan, Tai Wei</t>
  </si>
  <si>
    <t>22/7/2024 - 28/7/2024</t>
  </si>
  <si>
    <t>Heng &amp; Wei Jun</t>
  </si>
  <si>
    <t>Phay &amp; Jia Leong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</si>
</sst>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</borders>
  <cellStyleXfs count="1">
    <xf numFmtId="0" fontId="0" fillId="0" borderId="0"/>
  </cellStyleXfs>
  <cellXfs count="749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0" fillId="11" borderId="62" xfId="0" applyFill="1" applyBorder="1"/>
    <xf numFmtId="0" fontId="0" fillId="11" borderId="40" xfId="0" applyFill="1" applyBorder="1"/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center"/>
    </xf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419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09"/>
      <c r="H2" s="709"/>
      <c r="I2" s="709"/>
      <c r="J2" s="709"/>
      <c r="K2" s="709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14">
        <v>2024</v>
      </c>
      <c r="D4" s="715"/>
      <c r="E4" s="715"/>
      <c r="F4" s="715"/>
      <c r="G4" s="715"/>
      <c r="H4" s="715"/>
      <c r="I4" s="715"/>
      <c r="J4" s="715"/>
      <c r="K4" s="715"/>
      <c r="L4" s="715"/>
      <c r="M4" s="715"/>
      <c r="N4" s="715"/>
      <c r="O4" s="715"/>
      <c r="P4" s="715"/>
      <c r="Q4" s="715"/>
      <c r="R4" s="715"/>
      <c r="S4" s="715"/>
      <c r="T4" s="715"/>
      <c r="U4" s="715"/>
      <c r="V4" s="715"/>
      <c r="W4" s="715"/>
      <c r="X4" s="715"/>
      <c r="Y4" s="715"/>
      <c r="Z4" s="715"/>
      <c r="AA4" s="715"/>
      <c r="AB4" s="715"/>
      <c r="AC4" s="715"/>
      <c r="AD4" s="715"/>
      <c r="AE4" s="715"/>
      <c r="AF4" s="715"/>
      <c r="AG4" s="715"/>
      <c r="AH4" s="715"/>
      <c r="AI4" s="715"/>
      <c r="AJ4" s="715"/>
      <c r="AK4" s="715"/>
      <c r="AL4" s="715"/>
      <c r="AM4" s="715"/>
      <c r="AN4" s="715"/>
      <c r="AO4" s="715"/>
      <c r="AP4" s="715"/>
      <c r="AQ4" s="715"/>
      <c r="AR4" s="715"/>
      <c r="AS4" s="715"/>
      <c r="AT4" s="715"/>
      <c r="AU4" s="715"/>
      <c r="AV4" s="715"/>
      <c r="AW4" s="715"/>
      <c r="AX4" s="715"/>
      <c r="AY4" s="715"/>
      <c r="AZ4" s="715"/>
      <c r="BA4" s="715"/>
      <c r="BB4" s="715"/>
      <c r="BC4" s="716"/>
    </row>
    <row r="5" spans="1:55">
      <c r="A5" s="473"/>
      <c r="B5" s="474" t="s">
        <v>1</v>
      </c>
      <c r="C5" s="717" t="s">
        <v>2</v>
      </c>
      <c r="D5" s="717"/>
      <c r="E5" s="717"/>
      <c r="F5" s="717"/>
      <c r="G5" s="717"/>
      <c r="H5" s="717"/>
      <c r="I5" s="717"/>
      <c r="J5" s="717"/>
      <c r="K5" s="717"/>
      <c r="L5" s="717"/>
      <c r="M5" s="717"/>
      <c r="N5" s="717"/>
      <c r="O5" s="718"/>
      <c r="P5" s="719" t="s">
        <v>3</v>
      </c>
      <c r="Q5" s="719"/>
      <c r="R5" s="719"/>
      <c r="S5" s="719"/>
      <c r="T5" s="719"/>
      <c r="U5" s="719"/>
      <c r="V5" s="719"/>
      <c r="W5" s="719"/>
      <c r="X5" s="719"/>
      <c r="Y5" s="719"/>
      <c r="Z5" s="719"/>
      <c r="AA5" s="719"/>
      <c r="AB5" s="720"/>
      <c r="AC5" s="719" t="s">
        <v>4</v>
      </c>
      <c r="AD5" s="719"/>
      <c r="AE5" s="719"/>
      <c r="AF5" s="719"/>
      <c r="AG5" s="719"/>
      <c r="AH5" s="719"/>
      <c r="AI5" s="719"/>
      <c r="AJ5" s="719"/>
      <c r="AK5" s="719"/>
      <c r="AL5" s="719"/>
      <c r="AM5" s="719"/>
      <c r="AN5" s="719"/>
      <c r="AO5" s="720"/>
      <c r="AP5" s="719" t="s">
        <v>5</v>
      </c>
      <c r="AQ5" s="719"/>
      <c r="AR5" s="719"/>
      <c r="AS5" s="719"/>
      <c r="AT5" s="719"/>
      <c r="AU5" s="719"/>
      <c r="AV5" s="719"/>
      <c r="AW5" s="719"/>
      <c r="AX5" s="719"/>
      <c r="AY5" s="719"/>
      <c r="AZ5" s="719"/>
      <c r="BA5" s="719"/>
      <c r="BB5" s="720"/>
      <c r="BC5" s="485" t="s">
        <v>1</v>
      </c>
    </row>
    <row r="6" spans="1:55">
      <c r="A6" s="473"/>
      <c r="B6" s="475" t="s">
        <v>1</v>
      </c>
      <c r="C6" s="710" t="s">
        <v>6</v>
      </c>
      <c r="D6" s="710"/>
      <c r="E6" s="710"/>
      <c r="F6" s="710"/>
      <c r="G6" s="711"/>
      <c r="H6" s="712" t="s">
        <v>7</v>
      </c>
      <c r="I6" s="712"/>
      <c r="J6" s="712"/>
      <c r="K6" s="713"/>
      <c r="L6" s="712" t="s">
        <v>8</v>
      </c>
      <c r="M6" s="712"/>
      <c r="N6" s="712"/>
      <c r="O6" s="713"/>
      <c r="P6" s="712" t="s">
        <v>9</v>
      </c>
      <c r="Q6" s="712"/>
      <c r="R6" s="712"/>
      <c r="S6" s="712"/>
      <c r="T6" s="713"/>
      <c r="U6" s="712" t="s">
        <v>10</v>
      </c>
      <c r="V6" s="712"/>
      <c r="W6" s="712"/>
      <c r="X6" s="713"/>
      <c r="Y6" s="712" t="s">
        <v>11</v>
      </c>
      <c r="Z6" s="712"/>
      <c r="AA6" s="712"/>
      <c r="AB6" s="713"/>
      <c r="AC6" s="712" t="s">
        <v>12</v>
      </c>
      <c r="AD6" s="712"/>
      <c r="AE6" s="712"/>
      <c r="AF6" s="712"/>
      <c r="AG6" s="713"/>
      <c r="AH6" s="712" t="s">
        <v>13</v>
      </c>
      <c r="AI6" s="712"/>
      <c r="AJ6" s="712"/>
      <c r="AK6" s="713"/>
      <c r="AL6" s="712" t="s">
        <v>14</v>
      </c>
      <c r="AM6" s="712"/>
      <c r="AN6" s="712"/>
      <c r="AO6" s="712"/>
      <c r="AP6" s="713"/>
      <c r="AQ6" s="712" t="s">
        <v>15</v>
      </c>
      <c r="AR6" s="712"/>
      <c r="AS6" s="712"/>
      <c r="AT6" s="713"/>
      <c r="AU6" s="712" t="s">
        <v>16</v>
      </c>
      <c r="AV6" s="712"/>
      <c r="AW6" s="712"/>
      <c r="AX6" s="713"/>
      <c r="AY6" s="710" t="s">
        <v>17</v>
      </c>
      <c r="AZ6" s="710"/>
      <c r="BA6" s="710"/>
      <c r="BB6" s="710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21" t="s">
        <v>75</v>
      </c>
      <c r="B1" s="721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79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8" priority="1">
      <formula>AND(ISNUMBER(N6), N6&gt;=5, NOT(ISBLANK(O6)))</formula>
    </cfRule>
    <cfRule type="expression" dxfId="417" priority="2">
      <formula>AND(ISNUMBER(N6), N6&gt;=5)</formula>
    </cfRule>
    <cfRule type="expression" dxfId="416" priority="3">
      <formula>AND(ISNUMBER(N6), N6&lt;5, NOT(ISBLANK(O6)))</formula>
    </cfRule>
    <cfRule type="expression" dxfId="415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4" priority="1">
      <formula>AND(ISNUMBER(N6), N6&gt;=5, NOT(ISBLANK(O6)))</formula>
    </cfRule>
    <cfRule type="expression" dxfId="413" priority="2">
      <formula>AND(ISNUMBER(N6), N6&gt;=5)</formula>
    </cfRule>
    <cfRule type="expression" dxfId="412" priority="3">
      <formula>AND(ISNUMBER(N6), N6&lt;5, NOT(ISBLANK(O6)))</formula>
    </cfRule>
    <cfRule type="expression" dxfId="411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0" priority="1">
      <formula>AND(ISNUMBER(N6), N6&gt;=5, NOT(ISBLANK(O6)))</formula>
    </cfRule>
    <cfRule type="expression" dxfId="409" priority="2">
      <formula>AND(ISNUMBER(N6), N6&gt;=5)</formula>
    </cfRule>
    <cfRule type="expression" dxfId="408" priority="3">
      <formula>AND(ISNUMBER(N6), N6&lt;5, NOT(ISBLANK(O6)))</formula>
    </cfRule>
    <cfRule type="expression" dxfId="407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6" priority="1">
      <formula>AND(ISNUMBER(N6), N6&gt;=5, NOT(ISBLANK(O6)))</formula>
    </cfRule>
    <cfRule type="expression" dxfId="405" priority="2">
      <formula>AND(ISNUMBER(N6), N6&gt;=5)</formula>
    </cfRule>
    <cfRule type="expression" dxfId="404" priority="3">
      <formula>AND(ISNUMBER(N6), N6&lt;5, NOT(ISBLANK(O6)))</formula>
    </cfRule>
    <cfRule type="expression" dxfId="403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162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2" priority="1">
      <formula>AND(ISNUMBER(N6), N6&gt;=5, NOT(ISBLANK(O6)))</formula>
    </cfRule>
    <cfRule type="expression" dxfId="401" priority="2">
      <formula>AND(ISNUMBER(N6), N6&gt;=5)</formula>
    </cfRule>
    <cfRule type="expression" dxfId="400" priority="3">
      <formula>AND(ISNUMBER(N6), N6&lt;5, NOT(ISBLANK(O6)))</formula>
    </cfRule>
    <cfRule type="expression" dxfId="399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168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8" priority="1">
      <formula>AND(ISNUMBER(N6), N6&gt;=5, NOT(ISBLANK(O6)))</formula>
    </cfRule>
    <cfRule type="expression" dxfId="397" priority="2">
      <formula>AND(ISNUMBER(N6), N6&gt;=5)</formula>
    </cfRule>
    <cfRule type="expression" dxfId="396" priority="3">
      <formula>AND(ISNUMBER(N6), N6&lt;5, NOT(ISBLANK(O6)))</formula>
    </cfRule>
    <cfRule type="expression" dxfId="395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169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4" priority="1">
      <formula>AND(ISNUMBER(N6), N6&gt;=5, NOT(ISBLANK(O6)))</formula>
    </cfRule>
    <cfRule type="expression" dxfId="393" priority="2">
      <formula>AND(ISNUMBER(N6), N6&gt;=5)</formula>
    </cfRule>
    <cfRule type="expression" dxfId="392" priority="3">
      <formula>AND(ISNUMBER(N6), N6&lt;5, NOT(ISBLANK(O6)))</formula>
    </cfRule>
    <cfRule type="expression" dxfId="391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175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0" priority="1">
      <formula>AND(ISNUMBER(N6), N6&gt;=5, NOT(ISBLANK(O6)))</formula>
    </cfRule>
    <cfRule type="expression" dxfId="389" priority="2">
      <formula>AND(ISNUMBER(N6), N6&gt;=5)</formula>
    </cfRule>
    <cfRule type="expression" dxfId="388" priority="3">
      <formula>AND(ISNUMBER(N6), N6&lt;5, NOT(ISBLANK(O6)))</formula>
    </cfRule>
    <cfRule type="expression" dxfId="387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162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6" priority="1">
      <formula>AND(ISNUMBER(N6), N6&gt;=5, NOT(ISBLANK(O6)))</formula>
    </cfRule>
    <cfRule type="expression" dxfId="385" priority="2">
      <formula>AND(ISNUMBER(N6), N6&gt;=5)</formula>
    </cfRule>
    <cfRule type="expression" dxfId="384" priority="3">
      <formula>AND(ISNUMBER(N6), N6&lt;5, NOT(ISBLANK(O6)))</formula>
    </cfRule>
    <cfRule type="expression" dxfId="383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82" priority="1">
      <formula>AND(ISNUMBER(N6), N6&gt;=5, NOT(ISBLANK(O6)))</formula>
    </cfRule>
    <cfRule type="expression" dxfId="381" priority="2">
      <formula>AND(ISNUMBER(N6), N6&gt;=5)</formula>
    </cfRule>
    <cfRule type="expression" dxfId="380" priority="3">
      <formula>AND(ISNUMBER(N6), N6&lt;5, NOT(ISBLANK(O6)))</formula>
    </cfRule>
    <cfRule type="expression" dxfId="379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183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8" priority="1">
      <formula>AND(ISNUMBER(N6), N6&gt;=5, NOT(ISBLANK(O6)))</formula>
    </cfRule>
    <cfRule type="expression" dxfId="377" priority="2">
      <formula>AND(ISNUMBER(N6), N6&gt;=5)</formula>
    </cfRule>
    <cfRule type="expression" dxfId="376" priority="3">
      <formula>AND(ISNUMBER(N6), N6&lt;5, NOT(ISBLANK(O6)))</formula>
    </cfRule>
    <cfRule type="expression" dxfId="375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185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4" priority="1">
      <formula>AND(ISNUMBER(N6), N6&gt;=5, NOT(ISBLANK(O6)))</formula>
    </cfRule>
    <cfRule type="expression" dxfId="373" priority="2">
      <formula>AND(ISNUMBER(N6), N6&gt;=5)</formula>
    </cfRule>
    <cfRule type="expression" dxfId="372" priority="3">
      <formula>AND(ISNUMBER(N6), N6&lt;5, NOT(ISBLANK(O6)))</formula>
    </cfRule>
    <cfRule type="expression" dxfId="371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70" priority="1">
      <formula>AND(ISNUMBER(N6), N6&gt;=5, NOT(ISBLANK(O6)))</formula>
    </cfRule>
    <cfRule type="expression" dxfId="369" priority="2">
      <formula>AND(ISNUMBER(N6), N6&gt;=5)</formula>
    </cfRule>
    <cfRule type="expression" dxfId="368" priority="3">
      <formula>AND(ISNUMBER(N6), N6&lt;5, NOT(ISBLANK(O6)))</formula>
    </cfRule>
    <cfRule type="expression" dxfId="367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6" priority="1">
      <formula>AND(ISNUMBER(N6), N6&gt;=5, NOT(ISBLANK(O6)))</formula>
    </cfRule>
    <cfRule type="expression" dxfId="365" priority="2">
      <formula>AND(ISNUMBER(N6), N6&gt;=5)</formula>
    </cfRule>
    <cfRule type="expression" dxfId="364" priority="3">
      <formula>AND(ISNUMBER(N6), N6&lt;5, NOT(ISBLANK(O6)))</formula>
    </cfRule>
    <cfRule type="expression" dxfId="363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203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62" priority="1">
      <formula>AND(ISNUMBER(N6), N6&gt;=5, NOT(ISBLANK(O6)))</formula>
    </cfRule>
    <cfRule type="expression" dxfId="361" priority="2">
      <formula>AND(ISNUMBER(N6), N6&gt;=5)</formula>
    </cfRule>
    <cfRule type="expression" dxfId="360" priority="3">
      <formula>AND(ISNUMBER(N6), N6&lt;5, NOT(ISBLANK(O6)))</formula>
    </cfRule>
    <cfRule type="expression" dxfId="359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204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8" priority="1">
      <formula>AND(ISNUMBER(N6), N6&gt;=5, NOT(ISBLANK(O6)))</formula>
    </cfRule>
    <cfRule type="expression" dxfId="357" priority="2">
      <formula>AND(ISNUMBER(N6), N6&gt;=5)</formula>
    </cfRule>
    <cfRule type="expression" dxfId="356" priority="3">
      <formula>AND(ISNUMBER(N6), N6&lt;5, NOT(ISBLANK(O6)))</formula>
    </cfRule>
    <cfRule type="expression" dxfId="355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209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50" priority="1">
      <formula>AND(ISNUMBER(N6), N6&gt;=5, NOT(ISBLANK(O6)))</formula>
    </cfRule>
    <cfRule type="expression" dxfId="349" priority="2">
      <formula>AND(ISNUMBER(N6), N6&gt;=5)</formula>
    </cfRule>
    <cfRule type="expression" dxfId="348" priority="3">
      <formula>AND(ISNUMBER(N6), N6&lt;5, NOT(ISBLANK(O6)))</formula>
    </cfRule>
    <cfRule type="expression" dxfId="347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217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B1:T61"/>
  <sheetViews>
    <sheetView zoomScale="115" zoomScaleNormal="115" workbookViewId="0">
      <selection activeCell="E5" sqref="E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226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227</v>
      </c>
      <c r="I6" s="282" t="s">
        <v>227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B1:T61"/>
  <sheetViews>
    <sheetView zoomScale="115" zoomScaleNormal="115" workbookViewId="0">
      <selection activeCell="F14" sqref="F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230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231</v>
      </c>
      <c r="G5" s="223" t="s">
        <v>232</v>
      </c>
      <c r="H5" s="223" t="s">
        <v>233</v>
      </c>
      <c r="I5" s="223" t="s">
        <v>234</v>
      </c>
      <c r="J5" s="223" t="s">
        <v>235</v>
      </c>
      <c r="K5" s="223" t="s">
        <v>236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237</v>
      </c>
      <c r="F6" s="282" t="s">
        <v>237</v>
      </c>
      <c r="G6" s="282" t="s">
        <v>237</v>
      </c>
      <c r="H6" s="282" t="s">
        <v>237</v>
      </c>
      <c r="I6" s="282" t="s">
        <v>237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0" priority="1">
      <formula>AND(ISNUMBER(N6), N6&gt;=5, NOT(ISBLANK(O6)))</formula>
    </cfRule>
    <cfRule type="expression" dxfId="329" priority="2">
      <formula>AND(ISNUMBER(N6), N6&gt;=5)</formula>
    </cfRule>
    <cfRule type="expression" dxfId="328" priority="3">
      <formula>AND(ISNUMBER(N6), N6&lt;5, NOT(ISBLANK(O6)))</formula>
    </cfRule>
    <cfRule type="expression" dxfId="327" priority="4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238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239</v>
      </c>
      <c r="F5" s="223" t="s">
        <v>240</v>
      </c>
      <c r="G5" s="223" t="s">
        <v>241</v>
      </c>
      <c r="H5" s="223" t="s">
        <v>242</v>
      </c>
      <c r="I5" s="223" t="s">
        <v>243</v>
      </c>
      <c r="J5" s="223" t="s">
        <v>244</v>
      </c>
      <c r="K5" s="223" t="s">
        <v>245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246</v>
      </c>
      <c r="F6" s="282" t="s">
        <v>246</v>
      </c>
      <c r="G6" s="282" t="s">
        <v>246</v>
      </c>
      <c r="H6" s="282" t="s">
        <v>246</v>
      </c>
      <c r="I6" s="282" t="s">
        <v>246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6" priority="1">
      <formula>AND(ISNUMBER(N6), N6&gt;=5, NOT(ISBLANK(O6)))</formula>
    </cfRule>
    <cfRule type="expression" dxfId="325" priority="2">
      <formula>AND(ISNUMBER(N6), N6&gt;=5)</formula>
    </cfRule>
    <cfRule type="expression" dxfId="324" priority="3">
      <formula>AND(ISNUMBER(N6), N6&lt;5, NOT(ISBLANK(O6)))</formula>
    </cfRule>
    <cfRule type="expression" dxfId="323" priority="4">
      <formula>AND(ISNUMBER(N6), N6&lt;5, ISBLANK(O6))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B1:T61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203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247</v>
      </c>
      <c r="F5" s="223" t="s">
        <v>248</v>
      </c>
      <c r="G5" s="223" t="s">
        <v>249</v>
      </c>
      <c r="H5" s="223" t="s">
        <v>250</v>
      </c>
      <c r="I5" s="223" t="s">
        <v>251</v>
      </c>
      <c r="J5" s="223" t="s">
        <v>252</v>
      </c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253</v>
      </c>
      <c r="F6" s="282" t="s">
        <v>253</v>
      </c>
      <c r="G6" s="282" t="s">
        <v>253</v>
      </c>
      <c r="H6" s="282" t="s">
        <v>253</v>
      </c>
      <c r="I6" s="282" t="s">
        <v>253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254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258</v>
      </c>
      <c r="I12" s="515" t="s">
        <v>258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258</v>
      </c>
      <c r="I13" s="515" t="s">
        <v>258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260</v>
      </c>
      <c r="I16" s="515" t="s">
        <v>54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260</v>
      </c>
      <c r="I17" s="515" t="s">
        <v>54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260</v>
      </c>
      <c r="I18" s="515" t="s">
        <v>54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260</v>
      </c>
      <c r="I19" s="452" t="s">
        <v>54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260</v>
      </c>
      <c r="I20" s="452" t="s">
        <v>54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261</v>
      </c>
      <c r="I21" s="452" t="s">
        <v>262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261</v>
      </c>
      <c r="I22" s="452" t="s">
        <v>262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263</v>
      </c>
      <c r="I23" s="452" t="s">
        <v>264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265</v>
      </c>
      <c r="I24" s="452" t="s">
        <v>264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265</v>
      </c>
      <c r="I25" s="575" t="s">
        <v>266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265</v>
      </c>
      <c r="I26" s="575" t="s">
        <v>266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267</v>
      </c>
      <c r="I27" s="575" t="s">
        <v>266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267</v>
      </c>
      <c r="I28" s="575" t="s">
        <v>266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268</v>
      </c>
      <c r="I29" s="575" t="s">
        <v>269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268</v>
      </c>
      <c r="I30" s="575" t="s">
        <v>269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268</v>
      </c>
      <c r="I31" s="575" t="s">
        <v>269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270</v>
      </c>
      <c r="I32" s="575" t="s">
        <v>269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270</v>
      </c>
      <c r="I33" s="575" t="s">
        <v>108</v>
      </c>
      <c r="J33" s="458" t="s">
        <v>259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271</v>
      </c>
      <c r="I34" s="537" t="s">
        <v>272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271</v>
      </c>
      <c r="I35" s="537" t="s">
        <v>272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271</v>
      </c>
      <c r="I36" s="537" t="s">
        <v>272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273</v>
      </c>
      <c r="I37" s="537" t="s">
        <v>272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273</v>
      </c>
      <c r="I38" s="537" t="s">
        <v>272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271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271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274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274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18" priority="1">
      <formula>MAX(FREQUENCY(IF(ISNUMBER(SEARCH(M6, $K$7:$K$44)), ROW($K$7:$K$44)), IF(ISNUMBER(SEARCH(M6, $K$7:$K$44))=FALSE, ROW($K$7:$K$44)))) &gt; 12</formula>
    </cfRule>
    <cfRule type="expression" dxfId="317" priority="2">
      <formula>MAX(FREQUENCY(IF(ISNUMBER(SEARCH(M6, $E$7:$E$44)), ROW($E$7:$E$44)), IF(ISNUMBER(SEARCH(M6, $E$7:$E$44))=FALSE, ROW($E$7:$E$44)))) &gt; 12</formula>
    </cfRule>
    <cfRule type="expression" dxfId="316" priority="3">
      <formula>MAX(FREQUENCY(IF(ISNUMBER(SEARCH(M6, $F$7:$F$44)), ROW($F$7:$F$44)), IF(ISNUMBER(SEARCH(M6, $F$7:$F$44))=FALSE, ROW($F$7:$F$44)))) &gt; 12</formula>
    </cfRule>
    <cfRule type="expression" dxfId="315" priority="4">
      <formula>MAX(FREQUENCY(IF(ISNUMBER(SEARCH(M6, $G$7:$G$44)), ROW($G$7:$G$44)), IF(ISNUMBER(SEARCH(M6, $G$7:$G$44))=FALSE, ROW($G$7:$G$44)))) &gt; 12</formula>
    </cfRule>
    <cfRule type="expression" dxfId="314" priority="5">
      <formula>MAX(FREQUENCY(IF(ISNUMBER(SEARCH(M6, $H$7:$H$44)), ROW($H$7:$H$44)), IF(ISNUMBER(SEARCH(M6, $H$7:$H$44))=FALSE, ROW($H$7:$H$44)))) &gt; 12</formula>
    </cfRule>
    <cfRule type="expression" dxfId="313" priority="6">
      <formula>MAX(FREQUENCY(IF(ISNUMBER(SEARCH(M6, $I$7:$I$44)), ROW($I$7:$I$44)), IF(ISNUMBER(SEARCH(M6, $I$7:$I$44))=FALSE, ROW($I$7:$I$44)))) &gt; 12</formula>
    </cfRule>
    <cfRule type="expression" dxfId="312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11" priority="15">
      <formula>AND(ISNUMBER(N6), N6&gt;=5, NOT(ISBLANK(O6)))</formula>
    </cfRule>
    <cfRule type="expression" dxfId="310" priority="16">
      <formula>AND(ISNUMBER(N6), N6&gt;=5)</formula>
    </cfRule>
    <cfRule type="expression" dxfId="309" priority="17">
      <formula>AND(ISNUMBER(N6), N6&lt;5, NOT(ISBLANK(O6)))</formula>
    </cfRule>
    <cfRule type="expression" dxfId="308" priority="18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279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280</v>
      </c>
      <c r="F12" s="515" t="s">
        <v>280</v>
      </c>
      <c r="G12" s="515" t="s">
        <v>280</v>
      </c>
      <c r="H12" s="515" t="s">
        <v>280</v>
      </c>
      <c r="I12" s="515" t="s">
        <v>280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280</v>
      </c>
      <c r="F13" s="515" t="s">
        <v>280</v>
      </c>
      <c r="G13" s="515" t="s">
        <v>280</v>
      </c>
      <c r="H13" s="515" t="s">
        <v>280</v>
      </c>
      <c r="I13" s="515" t="s">
        <v>280</v>
      </c>
      <c r="J13" s="458" t="s">
        <v>259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280</v>
      </c>
      <c r="F14" s="515" t="s">
        <v>281</v>
      </c>
      <c r="G14" s="515" t="s">
        <v>57</v>
      </c>
      <c r="H14" s="515" t="s">
        <v>54</v>
      </c>
      <c r="I14" s="452" t="s">
        <v>57</v>
      </c>
      <c r="J14" s="458" t="s">
        <v>259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280</v>
      </c>
      <c r="F15" s="515" t="s">
        <v>282</v>
      </c>
      <c r="G15" s="515" t="s">
        <v>54</v>
      </c>
      <c r="H15" s="515" t="s">
        <v>54</v>
      </c>
      <c r="I15" s="452" t="s">
        <v>57</v>
      </c>
      <c r="J15" s="458" t="s">
        <v>259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280</v>
      </c>
      <c r="F16" s="515" t="s">
        <v>282</v>
      </c>
      <c r="G16" s="515" t="s">
        <v>283</v>
      </c>
      <c r="H16" s="515" t="s">
        <v>54</v>
      </c>
      <c r="I16" s="452" t="s">
        <v>57</v>
      </c>
      <c r="J16" s="458" t="s">
        <v>259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280</v>
      </c>
      <c r="F17" s="515" t="s">
        <v>282</v>
      </c>
      <c r="G17" s="515" t="s">
        <v>283</v>
      </c>
      <c r="H17" s="515" t="s">
        <v>54</v>
      </c>
      <c r="I17" s="452" t="s">
        <v>284</v>
      </c>
      <c r="J17" s="458" t="s">
        <v>259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285</v>
      </c>
      <c r="G18" s="515" t="s">
        <v>283</v>
      </c>
      <c r="H18" s="561" t="s">
        <v>286</v>
      </c>
      <c r="I18" s="452" t="s">
        <v>284</v>
      </c>
      <c r="J18" s="458" t="s">
        <v>259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285</v>
      </c>
      <c r="G19" s="515" t="s">
        <v>283</v>
      </c>
      <c r="H19" s="561" t="s">
        <v>287</v>
      </c>
      <c r="I19" s="452" t="s">
        <v>288</v>
      </c>
      <c r="J19" s="458" t="s">
        <v>259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290</v>
      </c>
      <c r="G20" s="515" t="s">
        <v>283</v>
      </c>
      <c r="H20" s="561" t="s">
        <v>287</v>
      </c>
      <c r="I20" s="452" t="s">
        <v>288</v>
      </c>
      <c r="J20" s="458" t="s">
        <v>259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289</v>
      </c>
      <c r="F21" s="515" t="s">
        <v>285</v>
      </c>
      <c r="G21" s="515" t="s">
        <v>54</v>
      </c>
      <c r="H21" s="561" t="s">
        <v>291</v>
      </c>
      <c r="I21" s="452" t="s">
        <v>292</v>
      </c>
      <c r="J21" s="458" t="s">
        <v>259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293</v>
      </c>
      <c r="G22" s="515" t="s">
        <v>54</v>
      </c>
      <c r="H22" s="561" t="s">
        <v>291</v>
      </c>
      <c r="I22" s="452" t="s">
        <v>294</v>
      </c>
      <c r="J22" s="458" t="s">
        <v>259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296</v>
      </c>
      <c r="G23" s="515" t="s">
        <v>54</v>
      </c>
      <c r="H23" s="561" t="s">
        <v>291</v>
      </c>
      <c r="I23" s="452" t="s">
        <v>294</v>
      </c>
      <c r="J23" s="458" t="s">
        <v>259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289</v>
      </c>
      <c r="F24" s="515" t="s">
        <v>296</v>
      </c>
      <c r="G24" s="515" t="s">
        <v>54</v>
      </c>
      <c r="H24" s="561" t="s">
        <v>297</v>
      </c>
      <c r="I24" s="452" t="s">
        <v>294</v>
      </c>
      <c r="J24" s="458" t="s">
        <v>259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298</v>
      </c>
      <c r="F25" s="515" t="s">
        <v>299</v>
      </c>
      <c r="G25" s="515" t="s">
        <v>300</v>
      </c>
      <c r="H25" s="561" t="s">
        <v>301</v>
      </c>
      <c r="I25" s="452" t="s">
        <v>294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299</v>
      </c>
      <c r="G26" s="452" t="s">
        <v>283</v>
      </c>
      <c r="H26" s="561" t="s">
        <v>302</v>
      </c>
      <c r="I26" s="452" t="s">
        <v>303</v>
      </c>
      <c r="J26" s="458" t="s">
        <v>259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261</v>
      </c>
      <c r="F27" s="515" t="s">
        <v>304</v>
      </c>
      <c r="G27" s="452" t="s">
        <v>283</v>
      </c>
      <c r="H27" s="561" t="s">
        <v>302</v>
      </c>
      <c r="I27" s="452" t="s">
        <v>303</v>
      </c>
      <c r="J27" s="458" t="s">
        <v>259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261</v>
      </c>
      <c r="F28" s="515" t="s">
        <v>305</v>
      </c>
      <c r="G28" s="452" t="s">
        <v>54</v>
      </c>
      <c r="H28" s="561" t="s">
        <v>302</v>
      </c>
      <c r="I28" s="306" t="s">
        <v>306</v>
      </c>
      <c r="J28" s="458" t="s">
        <v>259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261</v>
      </c>
      <c r="F29" s="515" t="s">
        <v>261</v>
      </c>
      <c r="G29" s="452" t="s">
        <v>54</v>
      </c>
      <c r="H29" s="561" t="s">
        <v>307</v>
      </c>
      <c r="I29" s="306" t="s">
        <v>161</v>
      </c>
      <c r="J29" s="458" t="s">
        <v>259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261</v>
      </c>
      <c r="F30" s="515" t="s">
        <v>261</v>
      </c>
      <c r="G30" s="452" t="s">
        <v>54</v>
      </c>
      <c r="H30" s="561" t="s">
        <v>307</v>
      </c>
      <c r="I30" s="306" t="s">
        <v>161</v>
      </c>
      <c r="J30" s="458" t="s">
        <v>259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308</v>
      </c>
      <c r="F31" s="515" t="s">
        <v>261</v>
      </c>
      <c r="G31" s="452" t="s">
        <v>54</v>
      </c>
      <c r="H31" s="561" t="s">
        <v>307</v>
      </c>
      <c r="I31" s="306" t="s">
        <v>161</v>
      </c>
      <c r="J31" s="458" t="s">
        <v>259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308</v>
      </c>
      <c r="F32" s="515" t="s">
        <v>261</v>
      </c>
      <c r="G32" s="452" t="s">
        <v>54</v>
      </c>
      <c r="H32" s="561" t="s">
        <v>307</v>
      </c>
      <c r="I32" s="306" t="s">
        <v>161</v>
      </c>
      <c r="J32" s="458" t="s">
        <v>259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308</v>
      </c>
      <c r="F33" s="515" t="s">
        <v>261</v>
      </c>
      <c r="G33" s="452" t="s">
        <v>54</v>
      </c>
      <c r="H33" s="561" t="s">
        <v>309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 t="s">
        <v>310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310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07" priority="1">
      <formula>MAX(FREQUENCY(IF(ISNUMBER(SEARCH(M6, $K$7:$K$44)), ROW($K$7:$K$44)), IF(ISNUMBER(SEARCH(M6, $K$7:$K$44))=FALSE, ROW($K$7:$K$44)))) &gt; 12</formula>
    </cfRule>
    <cfRule type="expression" dxfId="306" priority="2">
      <formula>MAX(FREQUENCY(IF(ISNUMBER(SEARCH(M6, $E$7:$E$44)), ROW($E$7:$E$44)), IF(ISNUMBER(SEARCH(M6, $E$7:$E$44))=FALSE, ROW($E$7:$E$44)))) &gt; 12</formula>
    </cfRule>
    <cfRule type="expression" dxfId="305" priority="3">
      <formula>MAX(FREQUENCY(IF(ISNUMBER(SEARCH(M6, $F$7:$F$44)), ROW($F$7:$F$44)), IF(ISNUMBER(SEARCH(M6, $F$7:$F$44))=FALSE, ROW($F$7:$F$44)))) &gt; 12</formula>
    </cfRule>
    <cfRule type="expression" dxfId="304" priority="4">
      <formula>MAX(FREQUENCY(IF(ISNUMBER(SEARCH(M6, $G$7:$G$44)), ROW($G$7:$G$44)), IF(ISNUMBER(SEARCH(M6, $G$7:$G$44))=FALSE, ROW($G$7:$G$44)))) &gt; 12</formula>
    </cfRule>
    <cfRule type="expression" dxfId="303" priority="5">
      <formula>MAX(FREQUENCY(IF(ISNUMBER(SEARCH(M6, $H$7:$H$44)), ROW($H$7:$H$44)), IF(ISNUMBER(SEARCH(M6, $H$7:$H$44))=FALSE, ROW($H$7:$H$44)))) &gt; 12</formula>
    </cfRule>
    <cfRule type="expression" dxfId="302" priority="6">
      <formula>MAX(FREQUENCY(IF(ISNUMBER(SEARCH(M6, $I$7:$I$44)), ROW($I$7:$I$44)), IF(ISNUMBER(SEARCH(M6, $I$7:$I$44))=FALSE, ROW($I$7:$I$44)))) &gt; 12</formula>
    </cfRule>
    <cfRule type="expression" dxfId="301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00" priority="21">
      <formula>AND(ISNUMBER(N6), N6&gt;=5, NOT(ISBLANK(O6)))</formula>
    </cfRule>
    <cfRule type="expression" dxfId="299" priority="22">
      <formula>AND(ISNUMBER(N6), N6&gt;=5)</formula>
    </cfRule>
    <cfRule type="expression" dxfId="298" priority="23">
      <formula>AND(ISNUMBER(N6), N6&lt;5, NOT(ISBLANK(O6)))</formula>
    </cfRule>
    <cfRule type="expression" dxfId="297" priority="2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312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313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291</v>
      </c>
      <c r="F12" s="515" t="s">
        <v>291</v>
      </c>
      <c r="G12" s="515" t="s">
        <v>291</v>
      </c>
      <c r="H12" s="515" t="s">
        <v>291</v>
      </c>
      <c r="I12" s="515" t="s">
        <v>291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291</v>
      </c>
      <c r="G13" s="515" t="s">
        <v>291</v>
      </c>
      <c r="H13" s="515" t="s">
        <v>291</v>
      </c>
      <c r="I13" s="515" t="s">
        <v>291</v>
      </c>
      <c r="J13" s="583" t="s">
        <v>314</v>
      </c>
      <c r="K13" s="459" t="s">
        <v>259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260</v>
      </c>
      <c r="F14" s="515" t="s">
        <v>67</v>
      </c>
      <c r="G14" s="515" t="s">
        <v>315</v>
      </c>
      <c r="H14" s="585" t="s">
        <v>291</v>
      </c>
      <c r="I14" s="515" t="s">
        <v>291</v>
      </c>
      <c r="J14" s="583" t="s">
        <v>314</v>
      </c>
      <c r="K14" s="583" t="s">
        <v>314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260</v>
      </c>
      <c r="F15" s="515" t="s">
        <v>67</v>
      </c>
      <c r="G15" s="515" t="s">
        <v>315</v>
      </c>
      <c r="H15" s="585" t="s">
        <v>291</v>
      </c>
      <c r="I15" s="515" t="s">
        <v>291</v>
      </c>
      <c r="J15" s="583" t="s">
        <v>314</v>
      </c>
      <c r="K15" s="583" t="s">
        <v>314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260</v>
      </c>
      <c r="F16" s="452" t="s">
        <v>67</v>
      </c>
      <c r="G16" s="515" t="s">
        <v>315</v>
      </c>
      <c r="H16" s="585" t="s">
        <v>291</v>
      </c>
      <c r="I16" s="452" t="s">
        <v>65</v>
      </c>
      <c r="J16" s="583" t="s">
        <v>314</v>
      </c>
      <c r="K16" s="583" t="s">
        <v>314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260</v>
      </c>
      <c r="F17" s="515" t="s">
        <v>316</v>
      </c>
      <c r="G17" s="515" t="s">
        <v>315</v>
      </c>
      <c r="H17" s="585" t="s">
        <v>291</v>
      </c>
      <c r="I17" s="452" t="s">
        <v>65</v>
      </c>
      <c r="J17" s="583" t="s">
        <v>314</v>
      </c>
      <c r="K17" s="583" t="s">
        <v>314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316</v>
      </c>
      <c r="G18" s="515" t="s">
        <v>317</v>
      </c>
      <c r="H18" s="585" t="s">
        <v>161</v>
      </c>
      <c r="I18" s="452" t="s">
        <v>318</v>
      </c>
      <c r="J18" s="583" t="s">
        <v>314</v>
      </c>
      <c r="K18" s="583" t="s">
        <v>314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319</v>
      </c>
      <c r="F19" s="515" t="s">
        <v>316</v>
      </c>
      <c r="G19" s="515" t="s">
        <v>315</v>
      </c>
      <c r="H19" s="585" t="s">
        <v>161</v>
      </c>
      <c r="I19" s="452" t="s">
        <v>318</v>
      </c>
      <c r="J19" s="583" t="s">
        <v>314</v>
      </c>
      <c r="K19" s="583" t="s">
        <v>314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319</v>
      </c>
      <c r="F20" s="515" t="s">
        <v>316</v>
      </c>
      <c r="G20" s="515" t="s">
        <v>315</v>
      </c>
      <c r="H20" s="585" t="s">
        <v>161</v>
      </c>
      <c r="I20" s="452" t="s">
        <v>318</v>
      </c>
      <c r="J20" s="583" t="s">
        <v>314</v>
      </c>
      <c r="K20" s="583" t="s">
        <v>314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320</v>
      </c>
      <c r="F21" s="515" t="s">
        <v>321</v>
      </c>
      <c r="G21" s="452" t="s">
        <v>315</v>
      </c>
      <c r="H21" s="585" t="s">
        <v>322</v>
      </c>
      <c r="I21" s="452" t="s">
        <v>323</v>
      </c>
      <c r="J21" s="583" t="s">
        <v>314</v>
      </c>
      <c r="K21" s="583" t="s">
        <v>314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324</v>
      </c>
      <c r="F22" s="515" t="s">
        <v>325</v>
      </c>
      <c r="G22" s="452" t="s">
        <v>326</v>
      </c>
      <c r="H22" s="585" t="s">
        <v>327</v>
      </c>
      <c r="I22" s="585" t="s">
        <v>328</v>
      </c>
      <c r="J22" s="583" t="s">
        <v>314</v>
      </c>
      <c r="K22" s="583" t="s">
        <v>314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324</v>
      </c>
      <c r="F23" s="515" t="s">
        <v>329</v>
      </c>
      <c r="G23" s="452" t="s">
        <v>326</v>
      </c>
      <c r="H23" s="585" t="s">
        <v>327</v>
      </c>
      <c r="I23" s="585" t="s">
        <v>328</v>
      </c>
      <c r="J23" s="583" t="s">
        <v>314</v>
      </c>
      <c r="K23" s="583" t="s">
        <v>314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330</v>
      </c>
      <c r="F24" s="515" t="s">
        <v>329</v>
      </c>
      <c r="G24" s="452" t="s">
        <v>331</v>
      </c>
      <c r="H24" s="585" t="s">
        <v>332</v>
      </c>
      <c r="I24" s="585" t="s">
        <v>328</v>
      </c>
      <c r="J24" s="583" t="s">
        <v>259</v>
      </c>
      <c r="K24" s="583" t="s">
        <v>314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330</v>
      </c>
      <c r="F25" s="515" t="s">
        <v>329</v>
      </c>
      <c r="G25" s="452" t="s">
        <v>331</v>
      </c>
      <c r="H25" s="585" t="s">
        <v>332</v>
      </c>
      <c r="I25" s="585" t="s">
        <v>333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300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330</v>
      </c>
      <c r="F26" s="515" t="s">
        <v>334</v>
      </c>
      <c r="G26" s="452" t="s">
        <v>335</v>
      </c>
      <c r="H26" s="585" t="s">
        <v>332</v>
      </c>
      <c r="I26" s="585" t="s">
        <v>336</v>
      </c>
      <c r="J26" s="583" t="s">
        <v>314</v>
      </c>
      <c r="K26" s="583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337</v>
      </c>
      <c r="F27" s="515" t="s">
        <v>338</v>
      </c>
      <c r="G27" s="452" t="s">
        <v>339</v>
      </c>
      <c r="H27" s="585" t="s">
        <v>332</v>
      </c>
      <c r="I27" s="585" t="s">
        <v>340</v>
      </c>
      <c r="J27" s="583" t="s">
        <v>314</v>
      </c>
      <c r="K27" s="583" t="s">
        <v>314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337</v>
      </c>
      <c r="F28" s="515" t="s">
        <v>338</v>
      </c>
      <c r="G28" s="452" t="s">
        <v>339</v>
      </c>
      <c r="H28" s="585" t="s">
        <v>341</v>
      </c>
      <c r="I28" s="585" t="s">
        <v>340</v>
      </c>
      <c r="J28" s="459" t="s">
        <v>314</v>
      </c>
      <c r="K28" s="583" t="s">
        <v>314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342</v>
      </c>
      <c r="F29" s="515" t="s">
        <v>338</v>
      </c>
      <c r="G29" s="452" t="s">
        <v>343</v>
      </c>
      <c r="H29" s="585" t="s">
        <v>341</v>
      </c>
      <c r="I29" s="585" t="s">
        <v>344</v>
      </c>
      <c r="J29" s="459" t="s">
        <v>314</v>
      </c>
      <c r="K29" s="459" t="s">
        <v>314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342</v>
      </c>
      <c r="F30" s="452" t="s">
        <v>68</v>
      </c>
      <c r="G30" s="452" t="s">
        <v>345</v>
      </c>
      <c r="H30" s="585" t="s">
        <v>346</v>
      </c>
      <c r="I30" s="585" t="s">
        <v>344</v>
      </c>
      <c r="J30" s="459" t="s">
        <v>314</v>
      </c>
      <c r="K30" s="459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452" t="s">
        <v>348</v>
      </c>
      <c r="G31" s="452" t="s">
        <v>345</v>
      </c>
      <c r="H31" s="585" t="s">
        <v>346</v>
      </c>
      <c r="I31" s="585" t="s">
        <v>344</v>
      </c>
      <c r="J31" s="459" t="s">
        <v>259</v>
      </c>
      <c r="K31" s="459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349</v>
      </c>
      <c r="F32" s="452" t="s">
        <v>348</v>
      </c>
      <c r="G32" s="452" t="s">
        <v>350</v>
      </c>
      <c r="H32" s="585" t="s">
        <v>346</v>
      </c>
      <c r="I32" s="585" t="s">
        <v>344</v>
      </c>
      <c r="J32" s="459" t="s">
        <v>259</v>
      </c>
      <c r="K32" s="459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351</v>
      </c>
      <c r="F33" s="452" t="s">
        <v>348</v>
      </c>
      <c r="G33" s="452" t="s">
        <v>352</v>
      </c>
      <c r="H33" s="585" t="s">
        <v>346</v>
      </c>
      <c r="I33" s="585" t="s">
        <v>344</v>
      </c>
      <c r="J33" s="583" t="s">
        <v>259</v>
      </c>
      <c r="K33" s="459" t="s">
        <v>259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353</v>
      </c>
      <c r="F34" s="586" t="s">
        <v>354</v>
      </c>
      <c r="G34" s="538" t="s">
        <v>352</v>
      </c>
      <c r="H34" s="538"/>
      <c r="I34" s="537" t="s">
        <v>108</v>
      </c>
      <c r="J34" s="583" t="s">
        <v>259</v>
      </c>
      <c r="K34" s="459" t="s">
        <v>259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353</v>
      </c>
      <c r="F35" s="586" t="s">
        <v>354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353</v>
      </c>
      <c r="F36" s="586" t="s">
        <v>354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 t="s">
        <v>355</v>
      </c>
      <c r="F37" s="586" t="s">
        <v>354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 t="s">
        <v>355</v>
      </c>
      <c r="F38" s="586" t="s">
        <v>354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574"/>
      <c r="D51" t="s">
        <v>131</v>
      </c>
      <c r="M51" s="61"/>
      <c r="N51" s="62"/>
      <c r="O51" s="61"/>
    </row>
    <row r="52" spans="2:15">
      <c r="B52" s="573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296" priority="1">
      <formula>MAX(FREQUENCY(IF(ISNUMBER(SEARCH(M6, $K$7:$K$44)), ROW($K$7:$K$44)), IF(ISNUMBER(SEARCH(M6, $K$7:$K$44))=FALSE, ROW($K$7:$K$44)))) &gt; 12</formula>
    </cfRule>
    <cfRule type="expression" dxfId="295" priority="2">
      <formula>MAX(FREQUENCY(IF(ISNUMBER(SEARCH(M6, $E$7:$E$44)), ROW($E$7:$E$44)), IF(ISNUMBER(SEARCH(M6, $E$7:$E$44))=FALSE, ROW($E$7:$E$44)))) &gt; 12</formula>
    </cfRule>
    <cfRule type="expression" dxfId="294" priority="3">
      <formula>MAX(FREQUENCY(IF(ISNUMBER(SEARCH(M6, $F$7:$F$44)), ROW($F$7:$F$44)), IF(ISNUMBER(SEARCH(M6, $F$7:$F$44))=FALSE, ROW($F$7:$F$44)))) &gt; 12</formula>
    </cfRule>
    <cfRule type="expression" dxfId="293" priority="4">
      <formula>MAX(FREQUENCY(IF(ISNUMBER(SEARCH(M6, $G$7:$G$44)), ROW($G$7:$G$44)), IF(ISNUMBER(SEARCH(M6, $G$7:$G$44))=FALSE, ROW($G$7:$G$44)))) &gt; 12</formula>
    </cfRule>
    <cfRule type="expression" dxfId="292" priority="5">
      <formula>MAX(FREQUENCY(IF(ISNUMBER(SEARCH(M6, $H$7:$H$44)), ROW($H$7:$H$44)), IF(ISNUMBER(SEARCH(M6, $H$7:$H$44))=FALSE, ROW($H$7:$H$44)))) &gt; 12</formula>
    </cfRule>
    <cfRule type="expression" dxfId="291" priority="6">
      <formula>MAX(FREQUENCY(IF(ISNUMBER(SEARCH(M6, $I$7:$I$44)), ROW($I$7:$I$44)), IF(ISNUMBER(SEARCH(M6, $I$7:$I$44))=FALSE, ROW($I$7:$I$44)))) &gt; 12</formula>
    </cfRule>
    <cfRule type="expression" dxfId="29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289" priority="8">
      <formula>AND(ISNUMBER(N6), N6&gt;=5, NOT(ISBLANK(O6)))</formula>
    </cfRule>
    <cfRule type="expression" dxfId="288" priority="9">
      <formula>AND(ISNUMBER(N6), N6&gt;=5)</formula>
    </cfRule>
    <cfRule type="expression" dxfId="287" priority="10">
      <formula>AND(ISNUMBER(N6), N6&lt;5, NOT(ISBLANK(O6)))</formula>
    </cfRule>
    <cfRule type="expression" dxfId="286" priority="11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254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257</v>
      </c>
      <c r="F6" s="282" t="s">
        <v>257</v>
      </c>
      <c r="G6" s="282" t="s">
        <v>257</v>
      </c>
      <c r="H6" s="282" t="s">
        <v>257</v>
      </c>
      <c r="I6" s="282" t="s">
        <v>257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5.7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5.7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5.7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5.7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258</v>
      </c>
      <c r="F12" s="515" t="s">
        <v>258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258</v>
      </c>
      <c r="F13" s="515" t="s">
        <v>258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258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258</v>
      </c>
      <c r="F15" s="515" t="s">
        <v>357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258</v>
      </c>
      <c r="F16" s="515" t="s">
        <v>357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289</v>
      </c>
      <c r="F17" s="515" t="s">
        <v>357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357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298</v>
      </c>
      <c r="F19" s="515" t="s">
        <v>357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298</v>
      </c>
      <c r="F20" s="515" t="s">
        <v>357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298</v>
      </c>
      <c r="F21" s="515" t="s">
        <v>357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260</v>
      </c>
      <c r="F22" s="515" t="s">
        <v>358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359</v>
      </c>
      <c r="F23" s="515" t="s">
        <v>358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359</v>
      </c>
      <c r="F24" s="515" t="s">
        <v>360</v>
      </c>
      <c r="G24" s="515"/>
      <c r="H24" s="515"/>
      <c r="I24" s="515" t="s">
        <v>67</v>
      </c>
      <c r="J24" s="458"/>
      <c r="K24" s="460"/>
      <c r="L24" s="61"/>
      <c r="M24" s="416" t="s">
        <v>361</v>
      </c>
      <c r="N24" s="565">
        <f>COUNTIF(E7:K44, "*Wei Jun*")/2</f>
        <v>4.5</v>
      </c>
      <c r="O24" s="550"/>
      <c r="P24" s="199"/>
      <c r="Q24" s="416" t="s">
        <v>361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360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359</v>
      </c>
      <c r="F26" s="515" t="s">
        <v>360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359</v>
      </c>
      <c r="F27" s="515" t="s">
        <v>360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362</v>
      </c>
      <c r="F28" s="515" t="s">
        <v>362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362</v>
      </c>
      <c r="F29" s="515" t="s">
        <v>363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364</v>
      </c>
      <c r="F30" s="515" t="s">
        <v>363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364</v>
      </c>
      <c r="F31" s="515" t="s">
        <v>365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364</v>
      </c>
      <c r="F32" s="515" t="s">
        <v>365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364</v>
      </c>
      <c r="F33" s="515" t="s">
        <v>365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85" priority="1">
      <formula>AND(ISNUMBER(N6), N6&gt;=5, NOT(ISBLANK(O6)))</formula>
    </cfRule>
    <cfRule type="expression" dxfId="284" priority="2">
      <formula>AND(ISNUMBER(N6), N6&gt;=5)</formula>
    </cfRule>
    <cfRule type="expression" dxfId="283" priority="3">
      <formula>AND(ISNUMBER(N6), N6&lt;5, NOT(ISBLANK(O6)))</formula>
    </cfRule>
    <cfRule type="expression" dxfId="282" priority="4">
      <formula>AND(ISNUMBER(N6), N6&lt;5, ISBLANK(O6))</formula>
    </cfRule>
  </conditionalFormatting>
  <conditionalFormatting sqref="R6:R24">
    <cfRule type="expression" dxfId="281" priority="5">
      <formula>AND(ISNUMBER(R6), R6&gt;=5, NOT(ISBLANK(S6)))</formula>
    </cfRule>
    <cfRule type="expression" dxfId="280" priority="6">
      <formula>AND(ISNUMBER(R6), R6&gt;=5)</formula>
    </cfRule>
    <cfRule type="expression" dxfId="279" priority="7">
      <formula>AND(ISNUMBER(R6), R6&lt;5, NOT(ISBLANK(S6)))</formula>
    </cfRule>
    <cfRule type="expression" dxfId="278" priority="8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366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367</v>
      </c>
      <c r="F6" s="282" t="s">
        <v>367</v>
      </c>
      <c r="G6" s="282" t="s">
        <v>367</v>
      </c>
      <c r="H6" s="282" t="s">
        <v>367</v>
      </c>
      <c r="I6" s="282" t="s">
        <v>367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368</v>
      </c>
      <c r="F12" s="515" t="s">
        <v>368</v>
      </c>
      <c r="G12" s="515" t="s">
        <v>368</v>
      </c>
      <c r="H12" s="515" t="s">
        <v>368</v>
      </c>
      <c r="I12" s="515" t="s">
        <v>368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368</v>
      </c>
      <c r="F13" s="515" t="s">
        <v>368</v>
      </c>
      <c r="G13" s="515" t="s">
        <v>368</v>
      </c>
      <c r="H13" s="515" t="s">
        <v>368</v>
      </c>
      <c r="I13" s="515" t="s">
        <v>368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285</v>
      </c>
      <c r="F14" s="515" t="s">
        <v>369</v>
      </c>
      <c r="G14" s="515" t="s">
        <v>368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285</v>
      </c>
      <c r="F15" s="515" t="s">
        <v>370</v>
      </c>
      <c r="G15" s="515" t="s">
        <v>285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285</v>
      </c>
      <c r="F16" s="515" t="s">
        <v>370</v>
      </c>
      <c r="G16" s="515" t="s">
        <v>285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370</v>
      </c>
      <c r="G17" s="515" t="s">
        <v>285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368</v>
      </c>
      <c r="F18" s="515" t="s">
        <v>370</v>
      </c>
      <c r="G18" s="452" t="s">
        <v>291</v>
      </c>
      <c r="H18" s="261" t="s">
        <v>68</v>
      </c>
      <c r="I18" s="452" t="s">
        <v>309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372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368</v>
      </c>
      <c r="F19" s="515" t="s">
        <v>370</v>
      </c>
      <c r="G19" s="452" t="s">
        <v>291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368</v>
      </c>
      <c r="F20" s="515" t="s">
        <v>370</v>
      </c>
      <c r="G20" s="452" t="s">
        <v>373</v>
      </c>
      <c r="H20" s="261" t="s">
        <v>68</v>
      </c>
      <c r="I20" s="452" t="s">
        <v>309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370</v>
      </c>
      <c r="G21" s="452" t="s">
        <v>375</v>
      </c>
      <c r="H21" s="261" t="s">
        <v>68</v>
      </c>
      <c r="I21" s="452" t="s">
        <v>309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376</v>
      </c>
      <c r="F22" s="515" t="s">
        <v>370</v>
      </c>
      <c r="G22" s="452" t="s">
        <v>375</v>
      </c>
      <c r="H22" s="261" t="s">
        <v>377</v>
      </c>
      <c r="I22" s="452" t="s">
        <v>309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295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378</v>
      </c>
      <c r="F23" s="515" t="s">
        <v>370</v>
      </c>
      <c r="G23" s="452" t="s">
        <v>375</v>
      </c>
      <c r="H23" s="261" t="s">
        <v>377</v>
      </c>
      <c r="I23" s="452" t="s">
        <v>309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378</v>
      </c>
      <c r="F24" s="515" t="s">
        <v>370</v>
      </c>
      <c r="G24" s="452" t="s">
        <v>375</v>
      </c>
      <c r="H24" s="515" t="s">
        <v>57</v>
      </c>
      <c r="I24" s="452" t="s">
        <v>309</v>
      </c>
      <c r="J24" s="458"/>
      <c r="K24" s="460"/>
      <c r="L24" s="61"/>
      <c r="M24" s="416" t="s">
        <v>361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379</v>
      </c>
      <c r="F25" s="515" t="s">
        <v>358</v>
      </c>
      <c r="G25" s="452" t="s">
        <v>375</v>
      </c>
      <c r="H25" s="515" t="s">
        <v>57</v>
      </c>
      <c r="I25" s="452" t="s">
        <v>309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379</v>
      </c>
      <c r="F26" s="515" t="s">
        <v>358</v>
      </c>
      <c r="G26" s="452" t="s">
        <v>380</v>
      </c>
      <c r="H26" s="515" t="s">
        <v>57</v>
      </c>
      <c r="I26" s="452" t="s">
        <v>309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381</v>
      </c>
      <c r="F27" s="515" t="s">
        <v>382</v>
      </c>
      <c r="G27" s="452" t="s">
        <v>380</v>
      </c>
      <c r="H27" s="515" t="s">
        <v>57</v>
      </c>
      <c r="I27" s="452" t="s">
        <v>309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383</v>
      </c>
      <c r="F28" s="515" t="s">
        <v>382</v>
      </c>
      <c r="G28" s="452" t="s">
        <v>384</v>
      </c>
      <c r="H28" s="515" t="s">
        <v>57</v>
      </c>
      <c r="I28" s="306" t="s">
        <v>309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383</v>
      </c>
      <c r="F29" s="515" t="s">
        <v>382</v>
      </c>
      <c r="G29" s="452" t="s">
        <v>384</v>
      </c>
      <c r="H29" s="261" t="s">
        <v>309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383</v>
      </c>
      <c r="F30" s="515" t="s">
        <v>65</v>
      </c>
      <c r="G30" s="452" t="s">
        <v>385</v>
      </c>
      <c r="H30" s="261" t="s">
        <v>309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515" t="s">
        <v>380</v>
      </c>
      <c r="G31" s="452" t="s">
        <v>387</v>
      </c>
      <c r="H31" s="261" t="s">
        <v>309</v>
      </c>
      <c r="I31" s="306" t="s">
        <v>388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515" t="s">
        <v>380</v>
      </c>
      <c r="G32" s="452" t="s">
        <v>387</v>
      </c>
      <c r="H32" s="261" t="s">
        <v>309</v>
      </c>
      <c r="I32" s="306" t="s">
        <v>388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515" t="s">
        <v>380</v>
      </c>
      <c r="G33" s="452" t="s">
        <v>389</v>
      </c>
      <c r="H33" s="261" t="s">
        <v>309</v>
      </c>
      <c r="I33" s="306" t="s">
        <v>388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>
        <v>22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B50" t="s">
        <v>130</v>
      </c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277" priority="1">
      <formula>AND(ISNUMBER(N6), N6&gt;=5, NOT(ISBLANK(O6)))</formula>
    </cfRule>
    <cfRule type="expression" dxfId="276" priority="2">
      <formula>AND(ISNUMBER(N6), N6&gt;=5)</formula>
    </cfRule>
    <cfRule type="expression" dxfId="275" priority="3">
      <formula>AND(ISNUMBER(N6), N6&lt;5, NOT(ISBLANK(O6)))</formula>
    </cfRule>
    <cfRule type="expression" dxfId="274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390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391</v>
      </c>
      <c r="F6" s="282" t="s">
        <v>392</v>
      </c>
      <c r="G6" s="282" t="s">
        <v>392</v>
      </c>
      <c r="H6" s="282" t="s">
        <v>392</v>
      </c>
      <c r="I6" s="282" t="s">
        <v>392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295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295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393</v>
      </c>
      <c r="F12" s="515" t="s">
        <v>394</v>
      </c>
      <c r="G12" s="515" t="s">
        <v>394</v>
      </c>
      <c r="H12" s="515" t="s">
        <v>394</v>
      </c>
      <c r="I12" s="515" t="s">
        <v>394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393</v>
      </c>
      <c r="F13" s="515" t="s">
        <v>394</v>
      </c>
      <c r="G13" s="515" t="s">
        <v>394</v>
      </c>
      <c r="H13" s="515" t="s">
        <v>394</v>
      </c>
      <c r="I13" s="515" t="s">
        <v>394</v>
      </c>
      <c r="J13" s="458"/>
      <c r="K13" s="459" t="s">
        <v>259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395</v>
      </c>
      <c r="G14" s="515" t="s">
        <v>396</v>
      </c>
      <c r="H14" s="261" t="s">
        <v>394</v>
      </c>
      <c r="I14" s="452" t="s">
        <v>396</v>
      </c>
      <c r="J14" s="458"/>
      <c r="K14" s="460" t="s">
        <v>259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397</v>
      </c>
      <c r="F15" s="515" t="s">
        <v>395</v>
      </c>
      <c r="G15" s="515" t="s">
        <v>396</v>
      </c>
      <c r="H15" s="261" t="s">
        <v>394</v>
      </c>
      <c r="I15" s="452" t="s">
        <v>396</v>
      </c>
      <c r="J15" s="458"/>
      <c r="K15" s="460" t="s">
        <v>259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397</v>
      </c>
      <c r="F16" s="515" t="s">
        <v>395</v>
      </c>
      <c r="G16" s="515" t="s">
        <v>396</v>
      </c>
      <c r="H16" s="261" t="s">
        <v>394</v>
      </c>
      <c r="I16" s="452" t="s">
        <v>396</v>
      </c>
      <c r="J16" s="458" t="s">
        <v>398</v>
      </c>
      <c r="K16" s="460" t="s">
        <v>259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395</v>
      </c>
      <c r="G17" s="515" t="s">
        <v>396</v>
      </c>
      <c r="H17" s="261" t="s">
        <v>394</v>
      </c>
      <c r="I17" s="452" t="s">
        <v>396</v>
      </c>
      <c r="J17" s="458" t="s">
        <v>398</v>
      </c>
      <c r="K17" s="460" t="s">
        <v>259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399</v>
      </c>
      <c r="F18" s="515" t="s">
        <v>57</v>
      </c>
      <c r="G18" s="452" t="s">
        <v>67</v>
      </c>
      <c r="H18" s="261" t="s">
        <v>394</v>
      </c>
      <c r="I18" s="452" t="s">
        <v>396</v>
      </c>
      <c r="J18" s="458" t="s">
        <v>400</v>
      </c>
      <c r="K18" s="460" t="s">
        <v>259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399</v>
      </c>
      <c r="F19" s="515" t="s">
        <v>395</v>
      </c>
      <c r="G19" s="452" t="s">
        <v>399</v>
      </c>
      <c r="H19" s="261" t="s">
        <v>394</v>
      </c>
      <c r="I19" s="452" t="s">
        <v>401</v>
      </c>
      <c r="J19" s="458" t="s">
        <v>400</v>
      </c>
      <c r="K19" s="460" t="s">
        <v>259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402</v>
      </c>
      <c r="F20" s="515" t="s">
        <v>396</v>
      </c>
      <c r="G20" s="452" t="s">
        <v>403</v>
      </c>
      <c r="H20" s="261" t="s">
        <v>68</v>
      </c>
      <c r="I20" s="452" t="s">
        <v>57</v>
      </c>
      <c r="J20" s="458" t="s">
        <v>400</v>
      </c>
      <c r="K20" s="460" t="s">
        <v>259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402</v>
      </c>
      <c r="F21" s="515" t="s">
        <v>394</v>
      </c>
      <c r="G21" s="452" t="s">
        <v>403</v>
      </c>
      <c r="H21" s="261" t="s">
        <v>68</v>
      </c>
      <c r="I21" s="452" t="s">
        <v>404</v>
      </c>
      <c r="J21" s="458" t="s">
        <v>405</v>
      </c>
      <c r="K21" s="460" t="s">
        <v>259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402</v>
      </c>
      <c r="F22" s="515" t="s">
        <v>394</v>
      </c>
      <c r="G22" s="452" t="s">
        <v>403</v>
      </c>
      <c r="H22" s="561" t="s">
        <v>70</v>
      </c>
      <c r="I22" s="452" t="s">
        <v>404</v>
      </c>
      <c r="J22" s="458" t="s">
        <v>405</v>
      </c>
      <c r="K22" s="460" t="s">
        <v>259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402</v>
      </c>
      <c r="F23" s="515" t="s">
        <v>394</v>
      </c>
      <c r="G23" s="452" t="s">
        <v>406</v>
      </c>
      <c r="H23" s="561" t="s">
        <v>70</v>
      </c>
      <c r="I23" s="452" t="s">
        <v>407</v>
      </c>
      <c r="J23" s="458" t="s">
        <v>405</v>
      </c>
      <c r="K23" s="460" t="s">
        <v>259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408</v>
      </c>
      <c r="F24" s="515" t="s">
        <v>394</v>
      </c>
      <c r="G24" s="452" t="s">
        <v>409</v>
      </c>
      <c r="H24" s="561" t="s">
        <v>70</v>
      </c>
      <c r="I24" s="452" t="s">
        <v>407</v>
      </c>
      <c r="J24" s="458" t="s">
        <v>410</v>
      </c>
      <c r="K24" s="460" t="s">
        <v>259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359</v>
      </c>
      <c r="F25" s="515" t="s">
        <v>394</v>
      </c>
      <c r="G25" s="452" t="s">
        <v>70</v>
      </c>
      <c r="H25" s="561" t="s">
        <v>70</v>
      </c>
      <c r="I25" s="452" t="s">
        <v>407</v>
      </c>
      <c r="J25" s="458" t="s">
        <v>411</v>
      </c>
      <c r="K25" s="460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394</v>
      </c>
      <c r="G26" s="452" t="s">
        <v>57</v>
      </c>
      <c r="H26" s="561" t="s">
        <v>70</v>
      </c>
      <c r="I26" s="452" t="s">
        <v>57</v>
      </c>
      <c r="J26" s="458" t="s">
        <v>411</v>
      </c>
      <c r="K26" s="460" t="s">
        <v>259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412</v>
      </c>
      <c r="F27" s="515" t="s">
        <v>394</v>
      </c>
      <c r="G27" s="452" t="s">
        <v>57</v>
      </c>
      <c r="H27" s="561" t="s">
        <v>70</v>
      </c>
      <c r="I27" s="452" t="s">
        <v>413</v>
      </c>
      <c r="J27" s="458" t="s">
        <v>411</v>
      </c>
      <c r="K27" s="460" t="s">
        <v>259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412</v>
      </c>
      <c r="F28" s="452" t="s">
        <v>414</v>
      </c>
      <c r="G28" s="452" t="s">
        <v>399</v>
      </c>
      <c r="H28" s="561" t="s">
        <v>67</v>
      </c>
      <c r="I28" s="452" t="s">
        <v>67</v>
      </c>
      <c r="J28" s="458" t="s">
        <v>411</v>
      </c>
      <c r="K28" s="460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412</v>
      </c>
      <c r="F29" s="452" t="s">
        <v>414</v>
      </c>
      <c r="G29" s="452" t="s">
        <v>399</v>
      </c>
      <c r="H29" s="561" t="s">
        <v>394</v>
      </c>
      <c r="I29" s="452" t="s">
        <v>394</v>
      </c>
      <c r="J29" s="458" t="s">
        <v>411</v>
      </c>
      <c r="K29" s="460" t="s">
        <v>259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412</v>
      </c>
      <c r="F30" s="452" t="s">
        <v>414</v>
      </c>
      <c r="G30" s="452" t="s">
        <v>399</v>
      </c>
      <c r="H30" s="561" t="s">
        <v>415</v>
      </c>
      <c r="I30" s="452" t="s">
        <v>70</v>
      </c>
      <c r="J30" s="458" t="s">
        <v>411</v>
      </c>
      <c r="K30" s="460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414</v>
      </c>
      <c r="F31" s="452" t="s">
        <v>414</v>
      </c>
      <c r="G31" s="452" t="s">
        <v>70</v>
      </c>
      <c r="H31" s="561" t="s">
        <v>415</v>
      </c>
      <c r="I31" s="452" t="s">
        <v>416</v>
      </c>
      <c r="J31" s="458" t="s">
        <v>411</v>
      </c>
      <c r="K31" s="460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414</v>
      </c>
      <c r="F32" s="452" t="s">
        <v>414</v>
      </c>
      <c r="G32" s="452" t="s">
        <v>70</v>
      </c>
      <c r="H32" s="561" t="s">
        <v>415</v>
      </c>
      <c r="I32" s="452" t="s">
        <v>416</v>
      </c>
      <c r="J32" s="458" t="s">
        <v>411</v>
      </c>
      <c r="K32" s="460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414</v>
      </c>
      <c r="F33" s="452" t="s">
        <v>414</v>
      </c>
      <c r="G33" s="452" t="s">
        <v>70</v>
      </c>
      <c r="H33" s="561" t="s">
        <v>415</v>
      </c>
      <c r="I33" s="452" t="s">
        <v>417</v>
      </c>
      <c r="J33" s="458" t="s">
        <v>411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414</v>
      </c>
      <c r="J34" s="458" t="s">
        <v>411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414</v>
      </c>
      <c r="J35" s="458" t="s">
        <v>411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414</v>
      </c>
      <c r="J36" s="458" t="s">
        <v>411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411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411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411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411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410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410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410</v>
      </c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410</v>
      </c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73" priority="1">
      <formula>AND(ISNUMBER(N6), N6&gt;=5, NOT(ISBLANK(O6)))</formula>
    </cfRule>
    <cfRule type="expression" dxfId="272" priority="2">
      <formula>AND(ISNUMBER(N6), N6&gt;=5)</formula>
    </cfRule>
    <cfRule type="expression" dxfId="271" priority="3">
      <formula>AND(ISNUMBER(N6), N6&lt;5, NOT(ISBLANK(O6)))</formula>
    </cfRule>
    <cfRule type="expression" dxfId="270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418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 t="s">
        <v>419</v>
      </c>
      <c r="F7" s="515" t="s">
        <v>419</v>
      </c>
      <c r="G7" s="515" t="s">
        <v>419</v>
      </c>
      <c r="H7" s="515" t="s">
        <v>419</v>
      </c>
      <c r="I7" s="515" t="s">
        <v>419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361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9" priority="1">
      <formula>AND(ISNUMBER(N6), N6&gt;=5, NOT(ISBLANK(O6)))</formula>
    </cfRule>
    <cfRule type="expression" dxfId="268" priority="2">
      <formula>AND(ISNUMBER(N6), N6&gt;=5)</formula>
    </cfRule>
    <cfRule type="expression" dxfId="267" priority="3">
      <formula>AND(ISNUMBER(N6), N6&lt;5, NOT(ISBLANK(O6)))</formula>
    </cfRule>
    <cfRule type="expression" dxfId="266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420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284</v>
      </c>
      <c r="F12" s="515" t="s">
        <v>66</v>
      </c>
      <c r="G12" s="515" t="s">
        <v>284</v>
      </c>
      <c r="H12" s="515" t="s">
        <v>284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284</v>
      </c>
      <c r="F13" s="515" t="s">
        <v>66</v>
      </c>
      <c r="G13" s="515" t="s">
        <v>284</v>
      </c>
      <c r="H13" s="515" t="s">
        <v>284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422</v>
      </c>
      <c r="G14" s="515" t="s">
        <v>423</v>
      </c>
      <c r="H14" s="561" t="s">
        <v>423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298</v>
      </c>
      <c r="F15" s="515" t="s">
        <v>422</v>
      </c>
      <c r="G15" s="515" t="s">
        <v>424</v>
      </c>
      <c r="H15" s="561" t="s">
        <v>423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298</v>
      </c>
      <c r="F16" s="515" t="s">
        <v>422</v>
      </c>
      <c r="G16" s="515" t="s">
        <v>424</v>
      </c>
      <c r="H16" s="561" t="s">
        <v>423</v>
      </c>
      <c r="I16" s="452" t="s">
        <v>409</v>
      </c>
      <c r="J16" s="458" t="s">
        <v>425</v>
      </c>
      <c r="K16" s="460" t="s">
        <v>426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427</v>
      </c>
      <c r="F17" s="515" t="s">
        <v>422</v>
      </c>
      <c r="G17" s="515" t="s">
        <v>424</v>
      </c>
      <c r="H17" s="561" t="s">
        <v>428</v>
      </c>
      <c r="I17" s="452" t="s">
        <v>409</v>
      </c>
      <c r="J17" s="458" t="s">
        <v>425</v>
      </c>
      <c r="K17" s="460" t="s">
        <v>426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289</v>
      </c>
      <c r="F18" s="515" t="s">
        <v>422</v>
      </c>
      <c r="G18" s="452" t="s">
        <v>399</v>
      </c>
      <c r="H18" s="561" t="s">
        <v>291</v>
      </c>
      <c r="I18" s="452" t="s">
        <v>409</v>
      </c>
      <c r="J18" s="458" t="s">
        <v>425</v>
      </c>
      <c r="K18" s="460" t="s">
        <v>426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289</v>
      </c>
      <c r="F19" s="515" t="s">
        <v>429</v>
      </c>
      <c r="G19" s="452" t="s">
        <v>67</v>
      </c>
      <c r="H19" s="561" t="s">
        <v>382</v>
      </c>
      <c r="I19" s="452" t="s">
        <v>414</v>
      </c>
      <c r="J19" s="458" t="s">
        <v>425</v>
      </c>
      <c r="K19" s="460" t="s">
        <v>430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289</v>
      </c>
      <c r="F20" s="515" t="s">
        <v>429</v>
      </c>
      <c r="G20" s="452" t="s">
        <v>67</v>
      </c>
      <c r="H20" s="561" t="s">
        <v>431</v>
      </c>
      <c r="I20" s="452" t="s">
        <v>414</v>
      </c>
      <c r="J20" s="458" t="s">
        <v>425</v>
      </c>
      <c r="K20" s="460" t="s">
        <v>430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423</v>
      </c>
      <c r="I21" s="452" t="s">
        <v>414</v>
      </c>
      <c r="J21" s="458" t="s">
        <v>425</v>
      </c>
      <c r="K21" s="460" t="s">
        <v>430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289</v>
      </c>
      <c r="F22" s="515" t="s">
        <v>66</v>
      </c>
      <c r="G22" s="452" t="s">
        <v>67</v>
      </c>
      <c r="H22" s="561" t="s">
        <v>432</v>
      </c>
      <c r="I22" s="452" t="s">
        <v>414</v>
      </c>
      <c r="J22" s="458" t="s">
        <v>425</v>
      </c>
      <c r="K22" s="460" t="s">
        <v>430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289</v>
      </c>
      <c r="F23" s="515" t="s">
        <v>66</v>
      </c>
      <c r="G23" s="452" t="s">
        <v>409</v>
      </c>
      <c r="H23" s="452" t="s">
        <v>423</v>
      </c>
      <c r="I23" s="452" t="s">
        <v>414</v>
      </c>
      <c r="J23" s="458" t="s">
        <v>425</v>
      </c>
      <c r="K23" s="460" t="s">
        <v>430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427</v>
      </c>
      <c r="F24" s="515" t="s">
        <v>66</v>
      </c>
      <c r="G24" s="452" t="s">
        <v>409</v>
      </c>
      <c r="H24" s="452" t="s">
        <v>433</v>
      </c>
      <c r="I24" s="452" t="s">
        <v>414</v>
      </c>
      <c r="J24" s="458" t="s">
        <v>425</v>
      </c>
      <c r="K24" s="460" t="s">
        <v>430</v>
      </c>
      <c r="L24" s="61"/>
      <c r="M24" s="416" t="s">
        <v>361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427</v>
      </c>
      <c r="F25" s="515" t="s">
        <v>59</v>
      </c>
      <c r="G25" s="452" t="s">
        <v>409</v>
      </c>
      <c r="H25" s="452" t="s">
        <v>433</v>
      </c>
      <c r="I25" s="452" t="s">
        <v>414</v>
      </c>
      <c r="J25" s="458" t="s">
        <v>425</v>
      </c>
      <c r="K25" s="460" t="s">
        <v>430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298</v>
      </c>
      <c r="F26" s="515" t="s">
        <v>59</v>
      </c>
      <c r="G26" s="452" t="s">
        <v>434</v>
      </c>
      <c r="H26" s="452" t="s">
        <v>433</v>
      </c>
      <c r="I26" s="452" t="s">
        <v>61</v>
      </c>
      <c r="J26" s="458" t="s">
        <v>425</v>
      </c>
      <c r="K26" s="460" t="s">
        <v>430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298</v>
      </c>
      <c r="F27" s="515" t="s">
        <v>435</v>
      </c>
      <c r="G27" s="452" t="s">
        <v>436</v>
      </c>
      <c r="H27" s="452" t="s">
        <v>437</v>
      </c>
      <c r="I27" s="452" t="s">
        <v>61</v>
      </c>
      <c r="J27" s="458" t="s">
        <v>425</v>
      </c>
      <c r="K27" s="460" t="s">
        <v>430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438</v>
      </c>
      <c r="F28" s="515" t="s">
        <v>435</v>
      </c>
      <c r="G28" s="452" t="s">
        <v>436</v>
      </c>
      <c r="H28" s="561" t="s">
        <v>439</v>
      </c>
      <c r="I28" s="452" t="s">
        <v>70</v>
      </c>
      <c r="J28" s="458" t="s">
        <v>425</v>
      </c>
      <c r="K28" s="460" t="s">
        <v>430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436</v>
      </c>
      <c r="F29" s="515" t="s">
        <v>435</v>
      </c>
      <c r="G29" s="452" t="s">
        <v>436</v>
      </c>
      <c r="H29" s="561" t="s">
        <v>439</v>
      </c>
      <c r="I29" s="452" t="s">
        <v>70</v>
      </c>
      <c r="J29" s="458" t="s">
        <v>425</v>
      </c>
      <c r="K29" s="460" t="s">
        <v>430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436</v>
      </c>
      <c r="F30" s="515" t="s">
        <v>435</v>
      </c>
      <c r="G30" s="452" t="s">
        <v>436</v>
      </c>
      <c r="H30" s="561" t="s">
        <v>439</v>
      </c>
      <c r="I30" s="452" t="s">
        <v>439</v>
      </c>
      <c r="J30" s="458" t="s">
        <v>425</v>
      </c>
      <c r="K30" s="460" t="s">
        <v>430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436</v>
      </c>
      <c r="F31" s="515" t="s">
        <v>435</v>
      </c>
      <c r="G31" s="452" t="s">
        <v>436</v>
      </c>
      <c r="H31" s="561" t="s">
        <v>409</v>
      </c>
      <c r="I31" s="452" t="s">
        <v>439</v>
      </c>
      <c r="J31" s="458" t="s">
        <v>425</v>
      </c>
      <c r="K31" s="460" t="s">
        <v>430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436</v>
      </c>
      <c r="F32" s="515" t="s">
        <v>435</v>
      </c>
      <c r="G32" s="452" t="s">
        <v>436</v>
      </c>
      <c r="H32" s="561" t="s">
        <v>409</v>
      </c>
      <c r="I32" s="452" t="s">
        <v>439</v>
      </c>
      <c r="J32" s="458"/>
      <c r="K32" s="460" t="s">
        <v>430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436</v>
      </c>
      <c r="F33" s="515" t="s">
        <v>435</v>
      </c>
      <c r="G33" s="452" t="s">
        <v>436</v>
      </c>
      <c r="H33" s="561" t="s">
        <v>409</v>
      </c>
      <c r="I33" s="452" t="s">
        <v>439</v>
      </c>
      <c r="J33" s="458"/>
      <c r="K33" s="460" t="s">
        <v>430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440</v>
      </c>
      <c r="F34" s="538"/>
      <c r="G34" s="538"/>
      <c r="H34" s="538"/>
      <c r="I34" s="537" t="s">
        <v>439</v>
      </c>
      <c r="J34" s="458"/>
      <c r="K34" s="460" t="s">
        <v>430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440</v>
      </c>
      <c r="F35" s="353"/>
      <c r="G35" s="350"/>
      <c r="H35" s="538"/>
      <c r="I35" s="537"/>
      <c r="J35" s="458"/>
      <c r="K35" s="460" t="s">
        <v>430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440</v>
      </c>
      <c r="F36" s="353"/>
      <c r="G36" s="350"/>
      <c r="H36" s="538"/>
      <c r="I36" s="537"/>
      <c r="J36" s="458"/>
      <c r="K36" s="460" t="s">
        <v>430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578" t="s">
        <v>121</v>
      </c>
      <c r="C37" s="217" t="s">
        <v>85</v>
      </c>
      <c r="D37" s="579" t="s">
        <v>122</v>
      </c>
      <c r="E37" s="544" t="s">
        <v>440</v>
      </c>
      <c r="F37" s="353"/>
      <c r="G37" s="337"/>
      <c r="H37" s="538"/>
      <c r="I37" s="273"/>
      <c r="J37" s="458"/>
      <c r="K37" s="460" t="s">
        <v>426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578" t="s">
        <v>122</v>
      </c>
      <c r="C38" s="217" t="s">
        <v>85</v>
      </c>
      <c r="D38" s="579" t="s">
        <v>123</v>
      </c>
      <c r="E38" s="544" t="s">
        <v>440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578" t="s">
        <v>123</v>
      </c>
      <c r="C39" s="217" t="s">
        <v>85</v>
      </c>
      <c r="D39" s="579" t="s">
        <v>124</v>
      </c>
      <c r="E39" s="544" t="s">
        <v>440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440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265" priority="1">
      <formula>AND(ISNUMBER(N6), N6&gt;=5, NOT(ISBLANK(O6)))</formula>
    </cfRule>
    <cfRule type="expression" dxfId="264" priority="2">
      <formula>AND(ISNUMBER(N6), N6&gt;=5)</formula>
    </cfRule>
    <cfRule type="expression" dxfId="263" priority="3">
      <formula>AND(ISNUMBER(N6), N6&lt;5, NOT(ISBLANK(O6)))</formula>
    </cfRule>
    <cfRule type="expression" dxfId="262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441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356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442</v>
      </c>
      <c r="F5" s="223" t="s">
        <v>443</v>
      </c>
      <c r="G5" s="223" t="s">
        <v>444</v>
      </c>
      <c r="H5" s="223" t="s">
        <v>445</v>
      </c>
      <c r="I5" s="223" t="s">
        <v>446</v>
      </c>
      <c r="J5" s="223" t="s">
        <v>447</v>
      </c>
      <c r="K5" s="223" t="s">
        <v>448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449</v>
      </c>
      <c r="F6" s="282" t="s">
        <v>450</v>
      </c>
      <c r="G6" s="282" t="s">
        <v>449</v>
      </c>
      <c r="H6" s="282" t="s">
        <v>451</v>
      </c>
      <c r="I6" s="282" t="s">
        <v>449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5.75" thickBot="1">
      <c r="B7" s="264" t="s">
        <v>91</v>
      </c>
      <c r="C7" s="245" t="s">
        <v>85</v>
      </c>
      <c r="D7" s="265" t="s">
        <v>92</v>
      </c>
      <c r="E7" s="515" t="s">
        <v>452</v>
      </c>
      <c r="F7" s="515" t="s">
        <v>409</v>
      </c>
      <c r="G7" s="515" t="s">
        <v>452</v>
      </c>
      <c r="H7" s="560"/>
      <c r="I7" s="452" t="s">
        <v>452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5.75" thickBot="1">
      <c r="B8" s="266" t="s">
        <v>92</v>
      </c>
      <c r="C8" s="217" t="s">
        <v>85</v>
      </c>
      <c r="D8" s="267" t="s">
        <v>94</v>
      </c>
      <c r="E8" s="515" t="s">
        <v>452</v>
      </c>
      <c r="F8" s="515" t="s">
        <v>409</v>
      </c>
      <c r="G8" s="515" t="s">
        <v>452</v>
      </c>
      <c r="H8" s="560"/>
      <c r="I8" s="452" t="s">
        <v>452</v>
      </c>
      <c r="J8" s="458" t="s">
        <v>398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515" t="s">
        <v>453</v>
      </c>
      <c r="F9" s="515" t="s">
        <v>434</v>
      </c>
      <c r="G9" s="515" t="s">
        <v>452</v>
      </c>
      <c r="H9" s="308"/>
      <c r="I9" s="452" t="s">
        <v>452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515" t="s">
        <v>427</v>
      </c>
      <c r="F10" s="515" t="s">
        <v>434</v>
      </c>
      <c r="G10" s="515" t="s">
        <v>452</v>
      </c>
      <c r="H10" s="308"/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427</v>
      </c>
      <c r="F11" s="452" t="s">
        <v>454</v>
      </c>
      <c r="G11" s="515" t="s">
        <v>452</v>
      </c>
      <c r="H11" s="308"/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427</v>
      </c>
      <c r="F12" s="515" t="s">
        <v>455</v>
      </c>
      <c r="G12" s="515" t="s">
        <v>452</v>
      </c>
      <c r="H12" s="308"/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316</v>
      </c>
      <c r="F13" s="515" t="s">
        <v>455</v>
      </c>
      <c r="G13" s="452" t="s">
        <v>429</v>
      </c>
      <c r="H13" s="308"/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316</v>
      </c>
      <c r="F14" s="515" t="s">
        <v>455</v>
      </c>
      <c r="G14" s="452" t="s">
        <v>455</v>
      </c>
      <c r="H14" s="308"/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316</v>
      </c>
      <c r="F15" s="515" t="s">
        <v>455</v>
      </c>
      <c r="G15" s="452" t="s">
        <v>455</v>
      </c>
      <c r="H15" s="308"/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456</v>
      </c>
      <c r="F16" s="515" t="s">
        <v>455</v>
      </c>
      <c r="G16" s="452" t="s">
        <v>455</v>
      </c>
      <c r="H16" s="308"/>
      <c r="I16" s="452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456</v>
      </c>
      <c r="F17" s="515" t="s">
        <v>457</v>
      </c>
      <c r="G17" s="452" t="s">
        <v>455</v>
      </c>
      <c r="H17" s="308"/>
      <c r="I17" s="452" t="s">
        <v>458</v>
      </c>
      <c r="J17" s="458" t="s">
        <v>398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456</v>
      </c>
      <c r="F18" s="515" t="s">
        <v>459</v>
      </c>
      <c r="G18" s="452" t="s">
        <v>455</v>
      </c>
      <c r="H18" s="308"/>
      <c r="I18" s="452" t="s">
        <v>458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456</v>
      </c>
      <c r="F19" s="515" t="s">
        <v>459</v>
      </c>
      <c r="G19" s="452" t="s">
        <v>460</v>
      </c>
      <c r="H19" s="308"/>
      <c r="I19" s="452" t="s">
        <v>455</v>
      </c>
      <c r="J19" s="458" t="s">
        <v>398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456</v>
      </c>
      <c r="F20" s="515" t="s">
        <v>457</v>
      </c>
      <c r="G20" s="452" t="s">
        <v>409</v>
      </c>
      <c r="H20" s="308" t="s">
        <v>68</v>
      </c>
      <c r="I20" s="452" t="s">
        <v>458</v>
      </c>
      <c r="J20" s="458" t="s">
        <v>398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456</v>
      </c>
      <c r="F21" s="515" t="s">
        <v>457</v>
      </c>
      <c r="G21" s="452" t="s">
        <v>436</v>
      </c>
      <c r="H21" s="308" t="s">
        <v>310</v>
      </c>
      <c r="I21" s="452" t="s">
        <v>434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298</v>
      </c>
      <c r="F22" s="452" t="s">
        <v>461</v>
      </c>
      <c r="G22" s="452" t="s">
        <v>436</v>
      </c>
      <c r="H22" s="308" t="s">
        <v>338</v>
      </c>
      <c r="I22" s="452" t="s">
        <v>434</v>
      </c>
      <c r="J22" s="458" t="s">
        <v>398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462</v>
      </c>
      <c r="F23" s="452" t="s">
        <v>461</v>
      </c>
      <c r="G23" s="452" t="s">
        <v>463</v>
      </c>
      <c r="H23" s="308" t="s">
        <v>338</v>
      </c>
      <c r="I23" s="452" t="s">
        <v>434</v>
      </c>
      <c r="J23" s="458" t="s">
        <v>398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438</v>
      </c>
      <c r="F24" s="452" t="s">
        <v>461</v>
      </c>
      <c r="G24" s="452" t="s">
        <v>463</v>
      </c>
      <c r="H24" s="308" t="s">
        <v>338</v>
      </c>
      <c r="I24" s="452" t="s">
        <v>434</v>
      </c>
      <c r="J24" s="458" t="s">
        <v>398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438</v>
      </c>
      <c r="F25" s="452" t="s">
        <v>457</v>
      </c>
      <c r="G25" s="452" t="s">
        <v>439</v>
      </c>
      <c r="H25" s="308" t="s">
        <v>338</v>
      </c>
      <c r="I25" s="306" t="s">
        <v>464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438</v>
      </c>
      <c r="F26" s="452" t="s">
        <v>414</v>
      </c>
      <c r="G26" s="452" t="s">
        <v>439</v>
      </c>
      <c r="H26" s="308" t="s">
        <v>338</v>
      </c>
      <c r="I26" s="306" t="s">
        <v>464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438</v>
      </c>
      <c r="F27" s="452" t="s">
        <v>414</v>
      </c>
      <c r="G27" s="452" t="s">
        <v>434</v>
      </c>
      <c r="H27" s="308" t="s">
        <v>338</v>
      </c>
      <c r="I27" s="306" t="s">
        <v>464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438</v>
      </c>
      <c r="F28" s="452" t="s">
        <v>409</v>
      </c>
      <c r="G28" s="452" t="s">
        <v>434</v>
      </c>
      <c r="H28" s="308" t="s">
        <v>338</v>
      </c>
      <c r="I28" s="306" t="s">
        <v>464</v>
      </c>
      <c r="J28" s="458" t="s">
        <v>398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434</v>
      </c>
      <c r="H29" s="308" t="s">
        <v>338</v>
      </c>
      <c r="I29" s="537" t="s">
        <v>439</v>
      </c>
      <c r="J29" s="458" t="s">
        <v>398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338</v>
      </c>
      <c r="I30" s="537" t="s">
        <v>439</v>
      </c>
      <c r="J30" s="458" t="s">
        <v>398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338</v>
      </c>
      <c r="I31" s="537"/>
      <c r="J31" s="458" t="s">
        <v>398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338</v>
      </c>
      <c r="I32" s="273"/>
      <c r="J32" s="458" t="s">
        <v>398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398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61" priority="5">
      <formula>AND(ISNUMBER(N6), N6&gt;=5, NOT(ISBLANK(O6)))</formula>
    </cfRule>
    <cfRule type="expression" dxfId="260" priority="6">
      <formula>AND(ISNUMBER(N6), N6&gt;=5)</formula>
    </cfRule>
    <cfRule type="expression" dxfId="259" priority="7">
      <formula>AND(ISNUMBER(N6), N6&lt;5, NOT(ISBLANK(O6)))</formula>
    </cfRule>
    <cfRule type="expression" dxfId="258" priority="8">
      <formula>AND(ISNUMBER(N6), N6&lt;5, ISBLANK(O6))</formula>
    </cfRule>
  </conditionalFormatting>
  <conditionalFormatting sqref="R6:R24">
    <cfRule type="expression" dxfId="257" priority="1">
      <formula>AND(ISNUMBER(R6), R6&gt;=5, NOT(ISBLANK(S6)))</formula>
    </cfRule>
    <cfRule type="expression" dxfId="256" priority="2">
      <formula>AND(ISNUMBER(R6), R6&gt;=5)</formula>
    </cfRule>
    <cfRule type="expression" dxfId="255" priority="3">
      <formula>AND(ISNUMBER(R6), R6&lt;5, NOT(ISBLANK(S6)))</formula>
    </cfRule>
    <cfRule type="expression" dxfId="254" priority="4">
      <formula>AND(ISNUMBER(R6), R6&lt;5, ISBLANK(S6))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441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465</v>
      </c>
      <c r="F5" s="223" t="s">
        <v>466</v>
      </c>
      <c r="G5" s="223" t="s">
        <v>467</v>
      </c>
      <c r="H5" s="223" t="s">
        <v>468</v>
      </c>
      <c r="I5" s="223" t="s">
        <v>469</v>
      </c>
      <c r="J5" s="223" t="s">
        <v>470</v>
      </c>
      <c r="K5" s="223" t="s">
        <v>471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472</v>
      </c>
      <c r="F6" s="282" t="s">
        <v>472</v>
      </c>
      <c r="G6" s="282" t="s">
        <v>472</v>
      </c>
      <c r="H6" s="282" t="s">
        <v>472</v>
      </c>
      <c r="I6" s="282" t="s">
        <v>472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264</v>
      </c>
      <c r="F7" s="515" t="s">
        <v>264</v>
      </c>
      <c r="G7" s="515" t="s">
        <v>264</v>
      </c>
      <c r="H7" s="515" t="s">
        <v>264</v>
      </c>
      <c r="I7" s="452" t="s">
        <v>264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264</v>
      </c>
      <c r="F8" s="515" t="s">
        <v>264</v>
      </c>
      <c r="G8" s="452" t="s">
        <v>264</v>
      </c>
      <c r="H8" s="515" t="s">
        <v>264</v>
      </c>
      <c r="I8" s="452" t="s">
        <v>264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258</v>
      </c>
      <c r="F9" s="515" t="s">
        <v>429</v>
      </c>
      <c r="G9" s="452" t="s">
        <v>414</v>
      </c>
      <c r="H9" s="452" t="s">
        <v>473</v>
      </c>
      <c r="I9" s="452" t="s">
        <v>474</v>
      </c>
      <c r="J9" s="460" t="s">
        <v>475</v>
      </c>
      <c r="K9" s="460" t="s">
        <v>475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258</v>
      </c>
      <c r="F10" s="515" t="s">
        <v>429</v>
      </c>
      <c r="G10" s="452" t="s">
        <v>414</v>
      </c>
      <c r="H10" s="452" t="s">
        <v>357</v>
      </c>
      <c r="I10" s="452" t="s">
        <v>414</v>
      </c>
      <c r="J10" s="460" t="s">
        <v>475</v>
      </c>
      <c r="K10" s="460" t="s">
        <v>475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429</v>
      </c>
      <c r="G11" s="452" t="s">
        <v>414</v>
      </c>
      <c r="H11" s="452" t="s">
        <v>357</v>
      </c>
      <c r="I11" s="452" t="s">
        <v>414</v>
      </c>
      <c r="J11" s="460" t="s">
        <v>475</v>
      </c>
      <c r="K11" s="460" t="s">
        <v>475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258</v>
      </c>
      <c r="F12" s="515" t="s">
        <v>429</v>
      </c>
      <c r="G12" s="452" t="s">
        <v>414</v>
      </c>
      <c r="H12" s="452" t="s">
        <v>258</v>
      </c>
      <c r="I12" s="452" t="s">
        <v>434</v>
      </c>
      <c r="J12" s="460" t="s">
        <v>475</v>
      </c>
      <c r="K12" s="460" t="s">
        <v>475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258</v>
      </c>
      <c r="F13" s="515" t="s">
        <v>429</v>
      </c>
      <c r="G13" s="452" t="s">
        <v>264</v>
      </c>
      <c r="H13" s="306" t="s">
        <v>476</v>
      </c>
      <c r="I13" s="452" t="s">
        <v>477</v>
      </c>
      <c r="J13" s="460" t="s">
        <v>475</v>
      </c>
      <c r="K13" s="460" t="s">
        <v>475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258</v>
      </c>
      <c r="F14" s="515" t="s">
        <v>429</v>
      </c>
      <c r="G14" s="452" t="s">
        <v>478</v>
      </c>
      <c r="H14" s="306" t="s">
        <v>476</v>
      </c>
      <c r="I14" s="452" t="s">
        <v>477</v>
      </c>
      <c r="J14" s="460" t="s">
        <v>475</v>
      </c>
      <c r="K14" s="460" t="s">
        <v>475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258</v>
      </c>
      <c r="F15" s="515" t="s">
        <v>429</v>
      </c>
      <c r="G15" s="452" t="s">
        <v>478</v>
      </c>
      <c r="H15" s="452" t="s">
        <v>479</v>
      </c>
      <c r="I15" s="452" t="s">
        <v>477</v>
      </c>
      <c r="J15" s="460" t="s">
        <v>475</v>
      </c>
      <c r="K15" s="460" t="s">
        <v>475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258</v>
      </c>
      <c r="F16" s="515" t="s">
        <v>429</v>
      </c>
      <c r="G16" s="452" t="s">
        <v>478</v>
      </c>
      <c r="H16" s="452" t="s">
        <v>479</v>
      </c>
      <c r="I16" s="452" t="s">
        <v>477</v>
      </c>
      <c r="J16" s="460" t="s">
        <v>475</v>
      </c>
      <c r="K16" s="460" t="s">
        <v>475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284</v>
      </c>
      <c r="G17" s="452" t="s">
        <v>478</v>
      </c>
      <c r="H17" s="452" t="s">
        <v>479</v>
      </c>
      <c r="I17" s="452" t="s">
        <v>480</v>
      </c>
      <c r="J17" s="460" t="s">
        <v>475</v>
      </c>
      <c r="K17" s="460" t="s">
        <v>475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258</v>
      </c>
      <c r="F18" s="452" t="s">
        <v>284</v>
      </c>
      <c r="G18" s="452" t="s">
        <v>478</v>
      </c>
      <c r="H18" s="452" t="s">
        <v>458</v>
      </c>
      <c r="I18" s="452" t="s">
        <v>480</v>
      </c>
      <c r="J18" s="460" t="s">
        <v>475</v>
      </c>
      <c r="K18" s="460" t="s">
        <v>481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258</v>
      </c>
      <c r="F19" s="452" t="s">
        <v>284</v>
      </c>
      <c r="G19" s="452" t="s">
        <v>434</v>
      </c>
      <c r="H19" s="452" t="s">
        <v>482</v>
      </c>
      <c r="I19" s="452" t="s">
        <v>480</v>
      </c>
      <c r="J19" s="460" t="s">
        <v>475</v>
      </c>
      <c r="K19" s="460" t="s">
        <v>481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258</v>
      </c>
      <c r="F20" s="452" t="s">
        <v>284</v>
      </c>
      <c r="G20" s="452" t="s">
        <v>434</v>
      </c>
      <c r="H20" s="452" t="s">
        <v>482</v>
      </c>
      <c r="I20" s="452" t="s">
        <v>480</v>
      </c>
      <c r="J20" s="460" t="s">
        <v>475</v>
      </c>
      <c r="K20" s="460" t="s">
        <v>481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258</v>
      </c>
      <c r="F21" s="452" t="s">
        <v>284</v>
      </c>
      <c r="G21" s="452" t="s">
        <v>434</v>
      </c>
      <c r="H21" s="452" t="s">
        <v>482</v>
      </c>
      <c r="I21" s="306" t="s">
        <v>456</v>
      </c>
      <c r="J21" s="460" t="s">
        <v>475</v>
      </c>
      <c r="K21" s="460" t="s">
        <v>481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258</v>
      </c>
      <c r="F22" s="452" t="s">
        <v>284</v>
      </c>
      <c r="G22" s="452" t="s">
        <v>434</v>
      </c>
      <c r="H22" s="452" t="s">
        <v>482</v>
      </c>
      <c r="I22" s="306" t="s">
        <v>455</v>
      </c>
      <c r="J22" s="460" t="s">
        <v>475</v>
      </c>
      <c r="K22" s="460" t="s">
        <v>481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258</v>
      </c>
      <c r="F23" s="452" t="s">
        <v>480</v>
      </c>
      <c r="G23" s="452" t="s">
        <v>435</v>
      </c>
      <c r="H23" s="452" t="s">
        <v>434</v>
      </c>
      <c r="I23" s="306" t="s">
        <v>458</v>
      </c>
      <c r="J23" s="460" t="s">
        <v>475</v>
      </c>
      <c r="K23" s="46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429</v>
      </c>
      <c r="F24" s="452" t="s">
        <v>480</v>
      </c>
      <c r="G24" s="452" t="s">
        <v>435</v>
      </c>
      <c r="H24" s="452" t="s">
        <v>434</v>
      </c>
      <c r="I24" s="306" t="s">
        <v>458</v>
      </c>
      <c r="J24" s="460" t="s">
        <v>475</v>
      </c>
      <c r="K24" s="460" t="s">
        <v>475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429</v>
      </c>
      <c r="F25" s="452" t="s">
        <v>480</v>
      </c>
      <c r="G25" s="452" t="s">
        <v>435</v>
      </c>
      <c r="H25" s="452" t="s">
        <v>483</v>
      </c>
      <c r="I25" s="306" t="s">
        <v>458</v>
      </c>
      <c r="J25" s="460" t="s">
        <v>475</v>
      </c>
      <c r="K25" s="460" t="s">
        <v>475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429</v>
      </c>
      <c r="F26" s="452" t="s">
        <v>480</v>
      </c>
      <c r="G26" s="452" t="s">
        <v>435</v>
      </c>
      <c r="H26" s="452" t="s">
        <v>484</v>
      </c>
      <c r="I26" s="306" t="s">
        <v>458</v>
      </c>
      <c r="J26" s="460" t="s">
        <v>475</v>
      </c>
      <c r="K26" s="460" t="s">
        <v>475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429</v>
      </c>
      <c r="F27" s="452" t="s">
        <v>480</v>
      </c>
      <c r="G27" s="452" t="s">
        <v>485</v>
      </c>
      <c r="H27" s="213" t="s">
        <v>484</v>
      </c>
      <c r="I27" s="306" t="s">
        <v>458</v>
      </c>
      <c r="J27" s="460" t="s">
        <v>475</v>
      </c>
      <c r="K27" s="460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429</v>
      </c>
      <c r="F28" s="452" t="s">
        <v>480</v>
      </c>
      <c r="G28" s="452" t="s">
        <v>486</v>
      </c>
      <c r="H28" s="213" t="s">
        <v>484</v>
      </c>
      <c r="I28" s="306" t="s">
        <v>458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487</v>
      </c>
      <c r="H29" s="539" t="s">
        <v>484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487</v>
      </c>
      <c r="H30" s="559" t="s">
        <v>484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487</v>
      </c>
      <c r="H31" s="559" t="s">
        <v>484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487</v>
      </c>
      <c r="H32" s="559" t="s">
        <v>484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484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484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53" priority="1">
      <formula>AND(ISNUMBER(N6), N6&gt;=5, NOT(ISBLANK(O6)))</formula>
    </cfRule>
    <cfRule type="expression" dxfId="252" priority="2">
      <formula>AND(ISNUMBER(N6), N6&gt;=5)</formula>
    </cfRule>
    <cfRule type="expression" dxfId="251" priority="3">
      <formula>AND(ISNUMBER(N6), N6&lt;5, NOT(ISBLANK(O6)))</formula>
    </cfRule>
    <cfRule type="expression" dxfId="250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488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489</v>
      </c>
      <c r="H5" s="223" t="s">
        <v>490</v>
      </c>
      <c r="I5" s="223" t="s">
        <v>491</v>
      </c>
      <c r="J5" s="223" t="s">
        <v>492</v>
      </c>
      <c r="K5" s="223" t="s">
        <v>493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375</v>
      </c>
      <c r="F7" s="452" t="s">
        <v>375</v>
      </c>
      <c r="G7" s="452" t="s">
        <v>375</v>
      </c>
      <c r="H7" s="452" t="s">
        <v>375</v>
      </c>
      <c r="I7" s="452" t="s">
        <v>375</v>
      </c>
      <c r="J7" s="458" t="s">
        <v>398</v>
      </c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375</v>
      </c>
      <c r="F8" s="452" t="s">
        <v>375</v>
      </c>
      <c r="G8" s="452" t="s">
        <v>496</v>
      </c>
      <c r="H8" s="452" t="s">
        <v>375</v>
      </c>
      <c r="I8" s="452" t="s">
        <v>375</v>
      </c>
      <c r="J8" s="458" t="s">
        <v>398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478</v>
      </c>
      <c r="G9" s="452" t="s">
        <v>429</v>
      </c>
      <c r="H9" s="452" t="s">
        <v>53</v>
      </c>
      <c r="I9" s="452" t="s">
        <v>434</v>
      </c>
      <c r="J9" s="458" t="s">
        <v>398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429</v>
      </c>
      <c r="H10" s="452" t="s">
        <v>53</v>
      </c>
      <c r="I10" s="452" t="s">
        <v>434</v>
      </c>
      <c r="J10" s="458" t="s">
        <v>398</v>
      </c>
      <c r="K10" s="460"/>
      <c r="L10" s="61"/>
      <c r="M10" s="414" t="s">
        <v>58</v>
      </c>
      <c r="N10" s="552">
        <f>COUNTIF(E7:K39, "*Wei Yen*")/2</f>
        <v>3.5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368</v>
      </c>
      <c r="G11" s="452" t="s">
        <v>429</v>
      </c>
      <c r="H11" s="452" t="s">
        <v>478</v>
      </c>
      <c r="I11" s="452" t="s">
        <v>434</v>
      </c>
      <c r="J11" s="458" t="s">
        <v>398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455</v>
      </c>
      <c r="F12" s="452" t="s">
        <v>368</v>
      </c>
      <c r="G12" s="452" t="s">
        <v>429</v>
      </c>
      <c r="H12" s="452" t="s">
        <v>478</v>
      </c>
      <c r="I12" s="452" t="s">
        <v>434</v>
      </c>
      <c r="J12" s="458" t="s">
        <v>398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455</v>
      </c>
      <c r="F13" s="452" t="s">
        <v>368</v>
      </c>
      <c r="G13" s="452" t="s">
        <v>429</v>
      </c>
      <c r="H13" s="306" t="s">
        <v>455</v>
      </c>
      <c r="I13" s="452" t="s">
        <v>434</v>
      </c>
      <c r="J13" s="458" t="s">
        <v>398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478</v>
      </c>
      <c r="F14" s="452" t="s">
        <v>368</v>
      </c>
      <c r="G14" s="452" t="s">
        <v>429</v>
      </c>
      <c r="H14" s="306" t="s">
        <v>455</v>
      </c>
      <c r="I14" s="452" t="s">
        <v>434</v>
      </c>
      <c r="J14" s="458" t="s">
        <v>398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478</v>
      </c>
      <c r="F15" s="452" t="s">
        <v>368</v>
      </c>
      <c r="G15" s="452" t="s">
        <v>429</v>
      </c>
      <c r="H15" s="452" t="s">
        <v>53</v>
      </c>
      <c r="I15" s="452" t="s">
        <v>434</v>
      </c>
      <c r="J15" s="458" t="s">
        <v>398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478</v>
      </c>
      <c r="F16" s="452" t="s">
        <v>368</v>
      </c>
      <c r="G16" s="452" t="s">
        <v>429</v>
      </c>
      <c r="H16" s="452" t="s">
        <v>456</v>
      </c>
      <c r="I16" s="306" t="s">
        <v>434</v>
      </c>
      <c r="J16" s="458" t="s">
        <v>398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478</v>
      </c>
      <c r="F17" s="452" t="s">
        <v>368</v>
      </c>
      <c r="G17" s="452" t="s">
        <v>429</v>
      </c>
      <c r="H17" s="452" t="s">
        <v>456</v>
      </c>
      <c r="I17" s="306" t="s">
        <v>497</v>
      </c>
      <c r="J17" s="458" t="s">
        <v>398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455</v>
      </c>
      <c r="F18" s="452" t="s">
        <v>368</v>
      </c>
      <c r="G18" s="452" t="s">
        <v>429</v>
      </c>
      <c r="H18" s="452" t="s">
        <v>334</v>
      </c>
      <c r="I18" s="306" t="s">
        <v>497</v>
      </c>
      <c r="J18" s="458" t="s">
        <v>398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455</v>
      </c>
      <c r="F19" s="452" t="s">
        <v>498</v>
      </c>
      <c r="G19" s="452" t="s">
        <v>429</v>
      </c>
      <c r="H19" s="452" t="s">
        <v>334</v>
      </c>
      <c r="I19" s="306" t="s">
        <v>497</v>
      </c>
      <c r="J19" s="458" t="s">
        <v>398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455</v>
      </c>
      <c r="F20" s="452" t="s">
        <v>498</v>
      </c>
      <c r="G20" s="452" t="s">
        <v>429</v>
      </c>
      <c r="H20" s="452" t="s">
        <v>334</v>
      </c>
      <c r="I20" s="306" t="s">
        <v>497</v>
      </c>
      <c r="J20" s="458" t="s">
        <v>398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498</v>
      </c>
      <c r="G21" s="452" t="s">
        <v>499</v>
      </c>
      <c r="H21" s="452" t="s">
        <v>334</v>
      </c>
      <c r="I21" s="452" t="s">
        <v>53</v>
      </c>
      <c r="J21" s="458" t="s">
        <v>398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500</v>
      </c>
      <c r="G22" s="452" t="s">
        <v>499</v>
      </c>
      <c r="H22" s="452" t="s">
        <v>334</v>
      </c>
      <c r="I22" s="452" t="s">
        <v>53</v>
      </c>
      <c r="J22" s="458" t="s">
        <v>398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264</v>
      </c>
      <c r="F23" s="452" t="s">
        <v>500</v>
      </c>
      <c r="G23" s="452" t="s">
        <v>499</v>
      </c>
      <c r="H23" s="452" t="s">
        <v>453</v>
      </c>
      <c r="I23" s="452" t="s">
        <v>53</v>
      </c>
      <c r="J23" s="458" t="s">
        <v>398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264</v>
      </c>
      <c r="F24" s="452" t="s">
        <v>500</v>
      </c>
      <c r="G24" s="452" t="s">
        <v>499</v>
      </c>
      <c r="H24" s="452" t="s">
        <v>434</v>
      </c>
      <c r="I24" s="452" t="s">
        <v>53</v>
      </c>
      <c r="J24" s="458" t="s">
        <v>398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264</v>
      </c>
      <c r="F25" s="452" t="s">
        <v>500</v>
      </c>
      <c r="G25" s="452" t="s">
        <v>53</v>
      </c>
      <c r="H25" s="452" t="s">
        <v>434</v>
      </c>
      <c r="I25" s="452" t="s">
        <v>501</v>
      </c>
      <c r="J25" s="458" t="s">
        <v>398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264</v>
      </c>
      <c r="F26" s="452" t="s">
        <v>500</v>
      </c>
      <c r="G26" s="452" t="s">
        <v>502</v>
      </c>
      <c r="H26" s="452" t="s">
        <v>434</v>
      </c>
      <c r="I26" s="452" t="s">
        <v>501</v>
      </c>
      <c r="J26" s="458" t="s">
        <v>398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264</v>
      </c>
      <c r="F27" s="452" t="s">
        <v>500</v>
      </c>
      <c r="G27" s="452" t="s">
        <v>502</v>
      </c>
      <c r="H27" s="452" t="s">
        <v>53</v>
      </c>
      <c r="I27" s="452" t="s">
        <v>501</v>
      </c>
      <c r="J27" s="458" t="s">
        <v>398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264</v>
      </c>
      <c r="F28" s="452" t="s">
        <v>500</v>
      </c>
      <c r="G28" s="452" t="s">
        <v>502</v>
      </c>
      <c r="H28" s="452" t="s">
        <v>53</v>
      </c>
      <c r="I28" s="306" t="s">
        <v>435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503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503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503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503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  <c r="N46" s="62"/>
      <c r="O46" s="61"/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278</v>
      </c>
      <c r="M50" s="61"/>
      <c r="N50" s="62"/>
      <c r="O50" s="61"/>
    </row>
    <row r="51" spans="2:15">
      <c r="B51" s="387" t="s">
        <v>136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249" priority="1">
      <formula>AND(ISNUMBER(N6), N6&gt;=5, NOT(ISBLANK(O6)))</formula>
    </cfRule>
    <cfRule type="expression" dxfId="248" priority="2">
      <formula>AND(ISNUMBER(N6), N6&gt;=5)</formula>
    </cfRule>
    <cfRule type="expression" dxfId="247" priority="3">
      <formula>AND(ISNUMBER(N6), N6&lt;5, NOT(ISBLANK(O6)))</formula>
    </cfRule>
    <cfRule type="expression" dxfId="246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504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505</v>
      </c>
      <c r="F6" s="282" t="s">
        <v>505</v>
      </c>
      <c r="G6" s="282" t="s">
        <v>505</v>
      </c>
      <c r="H6" s="282" t="s">
        <v>505</v>
      </c>
      <c r="I6" s="282" t="s">
        <v>505</v>
      </c>
      <c r="J6" s="237" t="s">
        <v>506</v>
      </c>
      <c r="K6" s="237" t="s">
        <v>506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507</v>
      </c>
      <c r="F7" s="452" t="s">
        <v>498</v>
      </c>
      <c r="G7" s="452" t="s">
        <v>507</v>
      </c>
      <c r="H7" s="452" t="s">
        <v>507</v>
      </c>
      <c r="I7" s="452" t="s">
        <v>455</v>
      </c>
      <c r="J7" s="540" t="s">
        <v>508</v>
      </c>
      <c r="K7" s="540" t="s">
        <v>509</v>
      </c>
      <c r="L7" s="61"/>
      <c r="M7" s="414" t="s">
        <v>54</v>
      </c>
      <c r="N7" s="326">
        <f>COUNTIF(E7:K39, "*YZ*")/2</f>
        <v>3.5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507</v>
      </c>
      <c r="F8" s="452" t="s">
        <v>498</v>
      </c>
      <c r="G8" s="452" t="s">
        <v>507</v>
      </c>
      <c r="H8" s="452" t="s">
        <v>507</v>
      </c>
      <c r="I8" s="452" t="s">
        <v>455</v>
      </c>
      <c r="J8" s="540" t="s">
        <v>508</v>
      </c>
      <c r="K8" s="540" t="s">
        <v>509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455</v>
      </c>
      <c r="F9" s="452" t="s">
        <v>498</v>
      </c>
      <c r="G9" s="452" t="s">
        <v>68</v>
      </c>
      <c r="H9" s="452" t="s">
        <v>68</v>
      </c>
      <c r="I9" s="452" t="s">
        <v>455</v>
      </c>
      <c r="J9" s="540" t="s">
        <v>508</v>
      </c>
      <c r="K9" s="540" t="s">
        <v>509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429</v>
      </c>
      <c r="F10" s="452" t="s">
        <v>507</v>
      </c>
      <c r="G10" s="452" t="s">
        <v>68</v>
      </c>
      <c r="H10" s="452" t="s">
        <v>68</v>
      </c>
      <c r="I10" s="452" t="s">
        <v>455</v>
      </c>
      <c r="J10" s="540" t="s">
        <v>508</v>
      </c>
      <c r="K10" s="540" t="s">
        <v>509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429</v>
      </c>
      <c r="F11" s="452" t="s">
        <v>507</v>
      </c>
      <c r="G11" s="452" t="s">
        <v>68</v>
      </c>
      <c r="H11" s="452" t="s">
        <v>482</v>
      </c>
      <c r="I11" s="452" t="s">
        <v>455</v>
      </c>
      <c r="J11" s="540" t="s">
        <v>508</v>
      </c>
      <c r="K11" s="540" t="s">
        <v>509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429</v>
      </c>
      <c r="F12" s="452" t="s">
        <v>507</v>
      </c>
      <c r="G12" s="452" t="s">
        <v>68</v>
      </c>
      <c r="H12" s="452" t="s">
        <v>482</v>
      </c>
      <c r="I12" s="452" t="s">
        <v>455</v>
      </c>
      <c r="J12" s="540" t="s">
        <v>508</v>
      </c>
      <c r="K12" s="540" t="s">
        <v>509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510</v>
      </c>
      <c r="F13" s="452" t="s">
        <v>507</v>
      </c>
      <c r="G13" s="515" t="s">
        <v>429</v>
      </c>
      <c r="H13" s="306" t="s">
        <v>511</v>
      </c>
      <c r="I13" s="515" t="s">
        <v>429</v>
      </c>
      <c r="J13" s="540" t="s">
        <v>508</v>
      </c>
      <c r="K13" s="540" t="s">
        <v>509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457</v>
      </c>
      <c r="F14" s="452" t="s">
        <v>507</v>
      </c>
      <c r="G14" s="515" t="s">
        <v>429</v>
      </c>
      <c r="H14" s="306" t="s">
        <v>511</v>
      </c>
      <c r="I14" s="515" t="s">
        <v>429</v>
      </c>
      <c r="J14" s="540" t="s">
        <v>508</v>
      </c>
      <c r="K14" s="540" t="s">
        <v>509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457</v>
      </c>
      <c r="F15" s="452" t="s">
        <v>507</v>
      </c>
      <c r="G15" s="515" t="s">
        <v>429</v>
      </c>
      <c r="H15" s="452" t="s">
        <v>54</v>
      </c>
      <c r="I15" s="515" t="s">
        <v>429</v>
      </c>
      <c r="J15" s="540" t="s">
        <v>508</v>
      </c>
      <c r="K15" s="540" t="s">
        <v>509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512</v>
      </c>
      <c r="F16" s="452" t="s">
        <v>507</v>
      </c>
      <c r="G16" s="452" t="s">
        <v>68</v>
      </c>
      <c r="H16" s="452" t="s">
        <v>482</v>
      </c>
      <c r="I16" s="306" t="s">
        <v>315</v>
      </c>
      <c r="J16" s="540" t="s">
        <v>508</v>
      </c>
      <c r="K16" s="540" t="s">
        <v>509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512</v>
      </c>
      <c r="F17" s="452" t="s">
        <v>513</v>
      </c>
      <c r="G17" s="452" t="s">
        <v>68</v>
      </c>
      <c r="H17" s="452" t="s">
        <v>482</v>
      </c>
      <c r="I17" s="306" t="s">
        <v>315</v>
      </c>
      <c r="J17" s="540" t="s">
        <v>508</v>
      </c>
      <c r="K17" s="540" t="s">
        <v>509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512</v>
      </c>
      <c r="F18" s="452" t="s">
        <v>514</v>
      </c>
      <c r="G18" s="452" t="s">
        <v>68</v>
      </c>
      <c r="H18" s="452" t="s">
        <v>310</v>
      </c>
      <c r="I18" s="306" t="s">
        <v>515</v>
      </c>
      <c r="J18" s="540" t="s">
        <v>516</v>
      </c>
      <c r="K18" s="540" t="s">
        <v>509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512</v>
      </c>
      <c r="F19" s="452" t="s">
        <v>517</v>
      </c>
      <c r="G19" s="452" t="s">
        <v>53</v>
      </c>
      <c r="H19" s="452" t="s">
        <v>518</v>
      </c>
      <c r="I19" s="306" t="s">
        <v>498</v>
      </c>
      <c r="J19" s="540" t="s">
        <v>519</v>
      </c>
      <c r="K19" s="540" t="s">
        <v>520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512</v>
      </c>
      <c r="F20" s="452" t="s">
        <v>517</v>
      </c>
      <c r="G20" s="452" t="s">
        <v>53</v>
      </c>
      <c r="H20" s="452" t="s">
        <v>518</v>
      </c>
      <c r="I20" s="306" t="s">
        <v>515</v>
      </c>
      <c r="J20" s="540" t="s">
        <v>519</v>
      </c>
      <c r="K20" s="540" t="s">
        <v>509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512</v>
      </c>
      <c r="F21" s="452" t="s">
        <v>512</v>
      </c>
      <c r="G21" s="452" t="s">
        <v>68</v>
      </c>
      <c r="H21" s="452" t="s">
        <v>518</v>
      </c>
      <c r="I21" s="306" t="s">
        <v>521</v>
      </c>
      <c r="J21" s="540" t="s">
        <v>519</v>
      </c>
      <c r="K21" s="540" t="s">
        <v>509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512</v>
      </c>
      <c r="F22" s="452" t="s">
        <v>512</v>
      </c>
      <c r="G22" s="452" t="s">
        <v>522</v>
      </c>
      <c r="H22" s="452" t="s">
        <v>518</v>
      </c>
      <c r="I22" s="306" t="s">
        <v>521</v>
      </c>
      <c r="J22" s="540" t="s">
        <v>519</v>
      </c>
      <c r="K22" s="540" t="s">
        <v>509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473</v>
      </c>
      <c r="F23" s="452" t="s">
        <v>512</v>
      </c>
      <c r="G23" s="452" t="s">
        <v>522</v>
      </c>
      <c r="H23" s="452" t="s">
        <v>518</v>
      </c>
      <c r="I23" s="306" t="s">
        <v>521</v>
      </c>
      <c r="J23" s="540" t="s">
        <v>519</v>
      </c>
      <c r="K23" s="540" t="s">
        <v>509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473</v>
      </c>
      <c r="F24" s="452" t="s">
        <v>512</v>
      </c>
      <c r="G24" s="452" t="s">
        <v>522</v>
      </c>
      <c r="H24" s="452" t="s">
        <v>518</v>
      </c>
      <c r="I24" s="306" t="s">
        <v>523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512</v>
      </c>
      <c r="F25" s="452" t="s">
        <v>512</v>
      </c>
      <c r="G25" s="452" t="s">
        <v>67</v>
      </c>
      <c r="H25" s="452" t="s">
        <v>524</v>
      </c>
      <c r="I25" s="306" t="s">
        <v>523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512</v>
      </c>
      <c r="F26" s="452" t="s">
        <v>525</v>
      </c>
      <c r="G26" s="452" t="s">
        <v>67</v>
      </c>
      <c r="H26" s="452" t="s">
        <v>524</v>
      </c>
      <c r="I26" s="515" t="s">
        <v>429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512</v>
      </c>
      <c r="F27" s="452" t="s">
        <v>525</v>
      </c>
      <c r="G27" s="452" t="s">
        <v>67</v>
      </c>
      <c r="H27" s="452" t="s">
        <v>524</v>
      </c>
      <c r="I27" s="515" t="s">
        <v>429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512</v>
      </c>
      <c r="F28" s="452" t="s">
        <v>525</v>
      </c>
      <c r="G28" s="452" t="s">
        <v>67</v>
      </c>
      <c r="H28" s="452" t="s">
        <v>524</v>
      </c>
      <c r="I28" s="515" t="s">
        <v>429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526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526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526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526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526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526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526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526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526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  <c r="M46" s="61"/>
    </row>
    <row r="47" spans="2:20">
      <c r="B47" s="180"/>
      <c r="D47" t="s">
        <v>132</v>
      </c>
      <c r="M47" s="61"/>
    </row>
    <row r="48" spans="2:20">
      <c r="B48" s="90"/>
      <c r="D48" t="s">
        <v>133</v>
      </c>
      <c r="M48" s="61"/>
    </row>
    <row r="49" spans="2:13">
      <c r="M49" s="61"/>
    </row>
    <row r="50" spans="2:13">
      <c r="B50" s="127" t="s">
        <v>134</v>
      </c>
      <c r="D50" t="s">
        <v>278</v>
      </c>
      <c r="M50" s="61"/>
    </row>
    <row r="51" spans="2:13">
      <c r="B51" s="387" t="s">
        <v>136</v>
      </c>
      <c r="D51" t="s">
        <v>527</v>
      </c>
      <c r="M51" s="61"/>
    </row>
    <row r="52" spans="2:13">
      <c r="M52" s="61"/>
    </row>
    <row r="53" spans="2:13">
      <c r="M53" s="61"/>
    </row>
    <row r="54" spans="2:13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245" priority="1">
      <formula>AND(ISNUMBER(N6), N6&gt;=5, NOT(ISBLANK(O6)))</formula>
    </cfRule>
    <cfRule type="expression" dxfId="244" priority="2">
      <formula>AND(ISNUMBER(N6), N6&gt;=5)</formula>
    </cfRule>
    <cfRule type="expression" dxfId="243" priority="3">
      <formula>AND(ISNUMBER(N6), N6&lt;5, NOT(ISBLANK(O6)))</formula>
    </cfRule>
    <cfRule type="expression" dxfId="242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528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533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534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534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534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535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536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536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537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537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538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538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539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540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540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473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478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478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541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541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542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542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543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543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543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543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543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543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543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543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543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543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543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278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41" priority="1">
      <formula>AND(ISNUMBER(N6), N6&gt;=5, NOT(ISBLANK(O6)))</formula>
    </cfRule>
    <cfRule type="expression" dxfId="240" priority="2">
      <formula>AND(ISNUMBER(N6), N6&gt;=5)</formula>
    </cfRule>
    <cfRule type="expression" dxfId="239" priority="3">
      <formula>AND(ISNUMBER(N6), N6&lt;5, NOT(ISBLANK(O6)))</formula>
    </cfRule>
    <cfRule type="expression" dxfId="238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528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529</v>
      </c>
      <c r="F5" s="223" t="s">
        <v>530</v>
      </c>
      <c r="G5" s="223" t="s">
        <v>531</v>
      </c>
      <c r="H5" s="223" t="s">
        <v>532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544</v>
      </c>
      <c r="F6" s="282" t="s">
        <v>544</v>
      </c>
      <c r="G6" s="282" t="s">
        <v>544</v>
      </c>
      <c r="H6" s="282" t="s">
        <v>544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502</v>
      </c>
      <c r="F7" s="452" t="s">
        <v>534</v>
      </c>
      <c r="G7" s="452" t="s">
        <v>545</v>
      </c>
      <c r="H7" s="452" t="s">
        <v>546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547</v>
      </c>
      <c r="F8" s="452" t="s">
        <v>548</v>
      </c>
      <c r="G8" s="452" t="s">
        <v>549</v>
      </c>
      <c r="H8" s="452" t="s">
        <v>546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502</v>
      </c>
      <c r="F9" s="452" t="s">
        <v>548</v>
      </c>
      <c r="G9" s="452" t="s">
        <v>545</v>
      </c>
      <c r="H9" s="452" t="s">
        <v>473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515" t="s">
        <v>550</v>
      </c>
      <c r="F10" s="452" t="s">
        <v>548</v>
      </c>
      <c r="G10" s="452" t="s">
        <v>551</v>
      </c>
      <c r="H10" s="452" t="s">
        <v>473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552</v>
      </c>
      <c r="F11" s="452" t="s">
        <v>548</v>
      </c>
      <c r="G11" s="452" t="s">
        <v>553</v>
      </c>
      <c r="H11" s="452" t="s">
        <v>473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550</v>
      </c>
      <c r="F12" s="452" t="s">
        <v>554</v>
      </c>
      <c r="G12" s="452" t="s">
        <v>553</v>
      </c>
      <c r="H12" s="306" t="s">
        <v>515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550</v>
      </c>
      <c r="F13" s="452" t="s">
        <v>534</v>
      </c>
      <c r="G13" s="452" t="s">
        <v>553</v>
      </c>
      <c r="H13" s="306" t="s">
        <v>515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550</v>
      </c>
      <c r="F14" s="452" t="s">
        <v>534</v>
      </c>
      <c r="G14" s="452" t="s">
        <v>553</v>
      </c>
      <c r="H14" s="452" t="s">
        <v>473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550</v>
      </c>
      <c r="F15" s="452" t="s">
        <v>555</v>
      </c>
      <c r="G15" s="452" t="s">
        <v>556</v>
      </c>
      <c r="H15" s="452" t="s">
        <v>557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550</v>
      </c>
      <c r="F16" s="452" t="s">
        <v>558</v>
      </c>
      <c r="G16" s="452" t="s">
        <v>559</v>
      </c>
      <c r="H16" s="452" t="s">
        <v>560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552</v>
      </c>
      <c r="F17" s="452" t="s">
        <v>561</v>
      </c>
      <c r="G17" s="452" t="s">
        <v>559</v>
      </c>
      <c r="H17" s="452" t="s">
        <v>562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552</v>
      </c>
      <c r="F18" s="452" t="s">
        <v>561</v>
      </c>
      <c r="G18" s="452" t="s">
        <v>563</v>
      </c>
      <c r="H18" s="452" t="s">
        <v>562</v>
      </c>
      <c r="I18" s="306"/>
      <c r="J18" s="458"/>
      <c r="K18" s="458"/>
      <c r="L18" s="61"/>
      <c r="M18" s="414" t="s">
        <v>517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564</v>
      </c>
      <c r="F19" s="452" t="s">
        <v>561</v>
      </c>
      <c r="G19" s="452" t="s">
        <v>563</v>
      </c>
      <c r="H19" s="452" t="s">
        <v>565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564</v>
      </c>
      <c r="F20" s="452" t="s">
        <v>561</v>
      </c>
      <c r="G20" s="452" t="s">
        <v>563</v>
      </c>
      <c r="H20" s="452" t="s">
        <v>565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564</v>
      </c>
      <c r="F21" s="452" t="s">
        <v>561</v>
      </c>
      <c r="G21" s="452" t="s">
        <v>563</v>
      </c>
      <c r="H21" s="452" t="s">
        <v>566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567</v>
      </c>
      <c r="F22" s="452" t="s">
        <v>568</v>
      </c>
      <c r="G22" s="452" t="s">
        <v>569</v>
      </c>
      <c r="H22" s="452" t="s">
        <v>570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567</v>
      </c>
      <c r="F23" s="452" t="s">
        <v>568</v>
      </c>
      <c r="G23" s="452" t="s">
        <v>569</v>
      </c>
      <c r="H23" s="452" t="s">
        <v>570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567</v>
      </c>
      <c r="F24" s="452" t="s">
        <v>568</v>
      </c>
      <c r="G24" s="452" t="s">
        <v>569</v>
      </c>
      <c r="H24" s="452" t="s">
        <v>570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567</v>
      </c>
      <c r="F25" s="452" t="s">
        <v>571</v>
      </c>
      <c r="G25" s="452" t="s">
        <v>569</v>
      </c>
      <c r="H25" s="452" t="s">
        <v>570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567</v>
      </c>
      <c r="F26" s="452" t="s">
        <v>571</v>
      </c>
      <c r="G26" s="452" t="s">
        <v>569</v>
      </c>
      <c r="H26" s="452" t="s">
        <v>570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567</v>
      </c>
      <c r="F27" s="452" t="s">
        <v>572</v>
      </c>
      <c r="G27" s="452" t="s">
        <v>545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567</v>
      </c>
      <c r="F28" s="538" t="s">
        <v>57</v>
      </c>
      <c r="G28" s="353" t="s">
        <v>545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567</v>
      </c>
      <c r="F29" s="353"/>
      <c r="G29" s="353" t="s">
        <v>545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550</v>
      </c>
      <c r="F30" s="353"/>
      <c r="G30" s="353" t="s">
        <v>545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550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550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550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573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237" priority="1">
      <formula>AND(ISNUMBER(N6), N6&gt;=5, NOT(ISBLANK(O6)))</formula>
    </cfRule>
    <cfRule type="expression" dxfId="236" priority="2">
      <formula>AND(ISNUMBER(N6), N6&gt;=5)</formula>
    </cfRule>
    <cfRule type="expression" dxfId="235" priority="3">
      <formula>AND(ISNUMBER(N6), N6&lt;5, NOT(ISBLANK(O6)))</formula>
    </cfRule>
    <cfRule type="expression" dxfId="234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574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575</v>
      </c>
      <c r="F5" s="223" t="s">
        <v>576</v>
      </c>
      <c r="G5" s="223" t="s">
        <v>577</v>
      </c>
      <c r="H5" s="223" t="s">
        <v>578</v>
      </c>
      <c r="I5" s="223" t="s">
        <v>579</v>
      </c>
      <c r="J5" s="223" t="s">
        <v>580</v>
      </c>
      <c r="K5" s="223" t="s">
        <v>581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582</v>
      </c>
      <c r="F6" s="282" t="s">
        <v>582</v>
      </c>
      <c r="G6" s="282" t="s">
        <v>582</v>
      </c>
      <c r="H6" s="282" t="s">
        <v>582</v>
      </c>
      <c r="I6" s="282" t="s">
        <v>582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457</v>
      </c>
      <c r="F7" s="452" t="s">
        <v>457</v>
      </c>
      <c r="G7" s="452" t="s">
        <v>457</v>
      </c>
      <c r="H7" s="306" t="s">
        <v>498</v>
      </c>
      <c r="I7" s="306" t="s">
        <v>457</v>
      </c>
      <c r="J7" s="458" t="s">
        <v>583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457</v>
      </c>
      <c r="F8" s="452" t="s">
        <v>457</v>
      </c>
      <c r="G8" s="452" t="s">
        <v>584</v>
      </c>
      <c r="H8" s="306" t="s">
        <v>498</v>
      </c>
      <c r="I8" s="306" t="s">
        <v>457</v>
      </c>
      <c r="J8" s="458" t="s">
        <v>585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517</v>
      </c>
      <c r="F9" s="452" t="s">
        <v>457</v>
      </c>
      <c r="G9" s="452" t="s">
        <v>586</v>
      </c>
      <c r="H9" s="306" t="s">
        <v>586</v>
      </c>
      <c r="I9" s="306" t="s">
        <v>457</v>
      </c>
      <c r="J9" s="458" t="s">
        <v>585</v>
      </c>
      <c r="K9" s="460"/>
      <c r="L9" s="61"/>
      <c r="M9" s="414" t="s">
        <v>57</v>
      </c>
      <c r="N9" s="326">
        <f>COUNTIF(E7:K39, "*Rafi*")/2</f>
        <v>33</v>
      </c>
      <c r="O9" s="419" t="s">
        <v>587</v>
      </c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584</v>
      </c>
      <c r="F10" s="452" t="s">
        <v>588</v>
      </c>
      <c r="G10" s="452" t="s">
        <v>589</v>
      </c>
      <c r="H10" s="306" t="s">
        <v>590</v>
      </c>
      <c r="I10" s="306" t="s">
        <v>588</v>
      </c>
      <c r="J10" s="458" t="s">
        <v>585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587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584</v>
      </c>
      <c r="F11" s="452" t="s">
        <v>588</v>
      </c>
      <c r="G11" s="452" t="s">
        <v>589</v>
      </c>
      <c r="H11" s="306" t="s">
        <v>590</v>
      </c>
      <c r="I11" s="306" t="s">
        <v>588</v>
      </c>
      <c r="J11" s="458" t="s">
        <v>591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584</v>
      </c>
      <c r="F12" s="452" t="s">
        <v>588</v>
      </c>
      <c r="G12" s="452" t="s">
        <v>589</v>
      </c>
      <c r="H12" s="306" t="s">
        <v>590</v>
      </c>
      <c r="I12" s="306" t="s">
        <v>588</v>
      </c>
      <c r="J12" s="458" t="s">
        <v>591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592</v>
      </c>
      <c r="F13" s="452" t="s">
        <v>588</v>
      </c>
      <c r="G13" s="452" t="s">
        <v>589</v>
      </c>
      <c r="H13" s="306" t="s">
        <v>590</v>
      </c>
      <c r="I13" s="306" t="s">
        <v>588</v>
      </c>
      <c r="J13" s="458" t="s">
        <v>591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592</v>
      </c>
      <c r="F14" s="452" t="s">
        <v>588</v>
      </c>
      <c r="G14" s="452" t="s">
        <v>589</v>
      </c>
      <c r="H14" s="306" t="s">
        <v>590</v>
      </c>
      <c r="I14" s="306" t="s">
        <v>588</v>
      </c>
      <c r="J14" s="458" t="s">
        <v>591</v>
      </c>
      <c r="K14" s="460" t="s">
        <v>593</v>
      </c>
      <c r="L14" s="61"/>
      <c r="M14" s="414" t="s">
        <v>62</v>
      </c>
      <c r="N14" s="326">
        <f>COUNTIF(E7:K39, "*Vijay*")/2</f>
        <v>36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592</v>
      </c>
      <c r="F15" s="452" t="s">
        <v>588</v>
      </c>
      <c r="G15" s="452" t="s">
        <v>589</v>
      </c>
      <c r="H15" s="306" t="s">
        <v>590</v>
      </c>
      <c r="I15" s="306" t="s">
        <v>588</v>
      </c>
      <c r="J15" s="458" t="s">
        <v>591</v>
      </c>
      <c r="K15" s="460" t="s">
        <v>593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592</v>
      </c>
      <c r="F16" s="452" t="s">
        <v>588</v>
      </c>
      <c r="G16" s="452" t="s">
        <v>594</v>
      </c>
      <c r="H16" s="306" t="s">
        <v>590</v>
      </c>
      <c r="I16" s="306" t="s">
        <v>588</v>
      </c>
      <c r="J16" s="458" t="s">
        <v>591</v>
      </c>
      <c r="K16" s="460" t="s">
        <v>595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588</v>
      </c>
      <c r="F17" s="452" t="s">
        <v>588</v>
      </c>
      <c r="G17" s="452" t="s">
        <v>594</v>
      </c>
      <c r="H17" s="306" t="s">
        <v>515</v>
      </c>
      <c r="I17" s="306" t="s">
        <v>588</v>
      </c>
      <c r="J17" s="458" t="s">
        <v>591</v>
      </c>
      <c r="K17" s="460" t="s">
        <v>596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592</v>
      </c>
      <c r="F18" s="452" t="s">
        <v>588</v>
      </c>
      <c r="G18" s="452" t="s">
        <v>597</v>
      </c>
      <c r="H18" s="452" t="s">
        <v>598</v>
      </c>
      <c r="I18" s="306" t="s">
        <v>588</v>
      </c>
      <c r="J18" s="458" t="s">
        <v>591</v>
      </c>
      <c r="K18" s="460" t="s">
        <v>596</v>
      </c>
      <c r="L18" s="61"/>
      <c r="M18" s="414" t="s">
        <v>517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592</v>
      </c>
      <c r="F19" s="452" t="s">
        <v>315</v>
      </c>
      <c r="G19" s="452" t="s">
        <v>599</v>
      </c>
      <c r="H19" s="452" t="s">
        <v>600</v>
      </c>
      <c r="I19" s="306" t="s">
        <v>601</v>
      </c>
      <c r="J19" s="458" t="s">
        <v>591</v>
      </c>
      <c r="K19" s="460" t="s">
        <v>596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592</v>
      </c>
      <c r="F20" s="452" t="s">
        <v>592</v>
      </c>
      <c r="G20" s="452" t="s">
        <v>602</v>
      </c>
      <c r="H20" s="452" t="s">
        <v>603</v>
      </c>
      <c r="I20" s="306" t="s">
        <v>604</v>
      </c>
      <c r="J20" s="458" t="s">
        <v>591</v>
      </c>
      <c r="K20" s="460" t="s">
        <v>596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592</v>
      </c>
      <c r="F21" s="452" t="s">
        <v>592</v>
      </c>
      <c r="G21" s="452" t="s">
        <v>602</v>
      </c>
      <c r="H21" s="452" t="s">
        <v>603</v>
      </c>
      <c r="I21" s="306" t="s">
        <v>605</v>
      </c>
      <c r="J21" s="458" t="s">
        <v>591</v>
      </c>
      <c r="K21" s="460" t="s">
        <v>596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592</v>
      </c>
      <c r="F22" s="452" t="s">
        <v>592</v>
      </c>
      <c r="G22" s="452" t="s">
        <v>606</v>
      </c>
      <c r="H22" s="452" t="s">
        <v>607</v>
      </c>
      <c r="I22" s="306" t="s">
        <v>608</v>
      </c>
      <c r="J22" s="458" t="s">
        <v>591</v>
      </c>
      <c r="K22" s="460" t="s">
        <v>609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592</v>
      </c>
      <c r="F23" s="452" t="s">
        <v>592</v>
      </c>
      <c r="G23" s="452" t="s">
        <v>606</v>
      </c>
      <c r="H23" s="452" t="s">
        <v>607</v>
      </c>
      <c r="I23" s="306" t="s">
        <v>610</v>
      </c>
      <c r="J23" s="458" t="s">
        <v>591</v>
      </c>
      <c r="K23" s="460" t="s">
        <v>609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592</v>
      </c>
      <c r="F24" s="452" t="s">
        <v>592</v>
      </c>
      <c r="G24" s="452" t="s">
        <v>611</v>
      </c>
      <c r="H24" s="452" t="s">
        <v>607</v>
      </c>
      <c r="I24" s="306" t="s">
        <v>610</v>
      </c>
      <c r="J24" s="458" t="s">
        <v>591</v>
      </c>
      <c r="K24" s="460" t="s">
        <v>609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612</v>
      </c>
      <c r="F25" s="452" t="s">
        <v>592</v>
      </c>
      <c r="G25" s="452" t="s">
        <v>611</v>
      </c>
      <c r="H25" s="452" t="s">
        <v>607</v>
      </c>
      <c r="I25" s="306" t="s">
        <v>610</v>
      </c>
      <c r="J25" s="458" t="s">
        <v>591</v>
      </c>
      <c r="K25" s="460" t="s">
        <v>609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612</v>
      </c>
      <c r="F26" s="452" t="s">
        <v>592</v>
      </c>
      <c r="G26" s="452" t="s">
        <v>613</v>
      </c>
      <c r="H26" s="452" t="s">
        <v>614</v>
      </c>
      <c r="I26" s="306" t="s">
        <v>610</v>
      </c>
      <c r="J26" s="458" t="s">
        <v>615</v>
      </c>
      <c r="K26" s="460" t="s">
        <v>616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612</v>
      </c>
      <c r="F27" s="452" t="s">
        <v>592</v>
      </c>
      <c r="G27" s="452" t="s">
        <v>613</v>
      </c>
      <c r="H27" s="452" t="s">
        <v>617</v>
      </c>
      <c r="I27" s="306" t="s">
        <v>610</v>
      </c>
      <c r="J27" s="458" t="s">
        <v>615</v>
      </c>
      <c r="K27" s="460" t="s">
        <v>616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612</v>
      </c>
      <c r="F28" s="452" t="s">
        <v>592</v>
      </c>
      <c r="G28" s="452" t="s">
        <v>618</v>
      </c>
      <c r="H28" s="452" t="s">
        <v>619</v>
      </c>
      <c r="I28" s="306" t="s">
        <v>620</v>
      </c>
      <c r="J28" s="458" t="s">
        <v>615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621</v>
      </c>
      <c r="G29" s="438" t="s">
        <v>622</v>
      </c>
      <c r="H29" s="438" t="s">
        <v>623</v>
      </c>
      <c r="I29" s="439" t="s">
        <v>624</v>
      </c>
      <c r="J29" s="458" t="s">
        <v>615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625</v>
      </c>
      <c r="G30" s="438" t="s">
        <v>622</v>
      </c>
      <c r="H30" s="438" t="s">
        <v>623</v>
      </c>
      <c r="I30" s="439" t="s">
        <v>626</v>
      </c>
      <c r="J30" s="458" t="s">
        <v>615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625</v>
      </c>
      <c r="G31" s="438" t="s">
        <v>622</v>
      </c>
      <c r="H31" s="438" t="s">
        <v>627</v>
      </c>
      <c r="I31" s="439" t="s">
        <v>626</v>
      </c>
      <c r="J31" s="458" t="s">
        <v>615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628</v>
      </c>
      <c r="G32" s="438" t="s">
        <v>622</v>
      </c>
      <c r="H32" s="438" t="s">
        <v>629</v>
      </c>
      <c r="I32" s="439" t="s">
        <v>626</v>
      </c>
      <c r="J32" s="458" t="s">
        <v>615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628</v>
      </c>
      <c r="G33" s="438" t="s">
        <v>622</v>
      </c>
      <c r="H33" s="438" t="s">
        <v>629</v>
      </c>
      <c r="I33" s="439" t="s">
        <v>626</v>
      </c>
      <c r="J33" s="458" t="s">
        <v>615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625</v>
      </c>
      <c r="G34" s="438" t="s">
        <v>630</v>
      </c>
      <c r="H34" s="438" t="s">
        <v>631</v>
      </c>
      <c r="I34" s="439" t="s">
        <v>626</v>
      </c>
      <c r="J34" s="458" t="s">
        <v>615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625</v>
      </c>
      <c r="G35" s="438" t="s">
        <v>630</v>
      </c>
      <c r="H35" s="438" t="s">
        <v>631</v>
      </c>
      <c r="I35" s="439" t="s">
        <v>626</v>
      </c>
      <c r="J35" s="458" t="s">
        <v>615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625</v>
      </c>
      <c r="G36" s="438" t="s">
        <v>630</v>
      </c>
      <c r="H36" s="438" t="s">
        <v>631</v>
      </c>
      <c r="I36" s="439" t="s">
        <v>626</v>
      </c>
      <c r="J36" s="458" t="s">
        <v>615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350" t="s">
        <v>625</v>
      </c>
      <c r="G37" s="438" t="s">
        <v>632</v>
      </c>
      <c r="H37" s="438" t="s">
        <v>631</v>
      </c>
      <c r="I37" s="439" t="s">
        <v>626</v>
      </c>
      <c r="J37" s="458" t="s">
        <v>615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350" t="s">
        <v>625</v>
      </c>
      <c r="G38" s="438" t="s">
        <v>632</v>
      </c>
      <c r="H38" s="438" t="s">
        <v>631</v>
      </c>
      <c r="I38" s="439" t="s">
        <v>626</v>
      </c>
      <c r="J38" s="458" t="s">
        <v>591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350" t="s">
        <v>625</v>
      </c>
      <c r="G39" s="350" t="s">
        <v>60</v>
      </c>
      <c r="H39" s="276" t="s">
        <v>60</v>
      </c>
      <c r="I39" s="439" t="s">
        <v>624</v>
      </c>
      <c r="J39" s="458" t="s">
        <v>591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</row>
    <row r="48" spans="2:20">
      <c r="B48" s="90"/>
      <c r="D48" t="s">
        <v>133</v>
      </c>
      <c r="M48" s="61"/>
      <c r="N48" s="62"/>
    </row>
    <row r="49" spans="2:14">
      <c r="M49" s="61"/>
      <c r="N49" s="62"/>
    </row>
    <row r="50" spans="2:14">
      <c r="B50" s="127" t="s">
        <v>134</v>
      </c>
      <c r="D50" t="s">
        <v>573</v>
      </c>
      <c r="M50" s="61"/>
      <c r="N50" s="62"/>
    </row>
    <row r="51" spans="2:14">
      <c r="B51" s="387" t="s">
        <v>136</v>
      </c>
      <c r="D51" t="s">
        <v>527</v>
      </c>
      <c r="M51" s="61"/>
      <c r="N51" s="62"/>
    </row>
    <row r="52" spans="2:14">
      <c r="M52" s="61"/>
      <c r="N52" s="62"/>
    </row>
    <row r="53" spans="2:14">
      <c r="M53" s="61"/>
      <c r="N53" s="62"/>
    </row>
    <row r="54" spans="2:14">
      <c r="M54" s="61"/>
      <c r="N54" s="62"/>
    </row>
    <row r="55" spans="2:14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233" priority="1">
      <formula>AND(ISNUMBER(N6), N6&gt;=5, NOT(ISBLANK(O6)))</formula>
    </cfRule>
    <cfRule type="expression" dxfId="232" priority="2">
      <formula>AND(ISNUMBER(N6), N6&gt;=5)</formula>
    </cfRule>
    <cfRule type="expression" dxfId="231" priority="3">
      <formula>AND(ISNUMBER(N6), N6&lt;5, NOT(ISBLANK(O6)))</formula>
    </cfRule>
    <cfRule type="expression" dxfId="230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633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199"/>
      <c r="Q3" s="199"/>
      <c r="R3" s="63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634</v>
      </c>
      <c r="F5" s="223" t="s">
        <v>635</v>
      </c>
      <c r="G5" s="223" t="s">
        <v>636</v>
      </c>
      <c r="H5" s="223" t="s">
        <v>637</v>
      </c>
      <c r="I5" s="223" t="s">
        <v>638</v>
      </c>
      <c r="J5" s="223" t="s">
        <v>639</v>
      </c>
      <c r="K5" s="223" t="s">
        <v>640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641</v>
      </c>
      <c r="I7" s="306" t="s">
        <v>642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44" t="s">
        <v>94</v>
      </c>
      <c r="E8" s="308"/>
      <c r="F8" s="308"/>
      <c r="G8" s="452" t="s">
        <v>643</v>
      </c>
      <c r="H8" s="306" t="s">
        <v>644</v>
      </c>
      <c r="I8" s="306" t="s">
        <v>643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8"/>
      <c r="G9" s="452" t="s">
        <v>643</v>
      </c>
      <c r="H9" s="306" t="s">
        <v>644</v>
      </c>
      <c r="I9" s="306" t="s">
        <v>643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643</v>
      </c>
      <c r="H10" s="306" t="s">
        <v>644</v>
      </c>
      <c r="I10" s="306" t="s">
        <v>645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643</v>
      </c>
      <c r="H11" s="306" t="s">
        <v>644</v>
      </c>
      <c r="I11" s="306" t="s">
        <v>645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643</v>
      </c>
      <c r="H12" s="306" t="s">
        <v>644</v>
      </c>
      <c r="I12" s="306" t="s">
        <v>645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643</v>
      </c>
      <c r="H13" s="306" t="s">
        <v>644</v>
      </c>
      <c r="I13" s="306" t="s">
        <v>645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643</v>
      </c>
      <c r="H14" s="306" t="s">
        <v>644</v>
      </c>
      <c r="I14" s="306" t="s">
        <v>646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643</v>
      </c>
      <c r="H15" s="306" t="s">
        <v>644</v>
      </c>
      <c r="I15" s="306" t="s">
        <v>646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647</v>
      </c>
      <c r="I16" s="306" t="s">
        <v>648</v>
      </c>
      <c r="J16" s="458" t="s">
        <v>61</v>
      </c>
      <c r="K16" s="459" t="s">
        <v>649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650</v>
      </c>
      <c r="H17" s="306" t="s">
        <v>651</v>
      </c>
      <c r="I17" s="452" t="s">
        <v>652</v>
      </c>
      <c r="J17" s="458" t="s">
        <v>61</v>
      </c>
      <c r="K17" s="459" t="s">
        <v>649</v>
      </c>
      <c r="L17" s="61"/>
      <c r="M17" s="414" t="s">
        <v>65</v>
      </c>
      <c r="N17" s="326">
        <f>COUNTIF(E7:K39, "*Michael*")/2</f>
        <v>15</v>
      </c>
      <c r="O17" s="547" t="s">
        <v>653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650</v>
      </c>
      <c r="H18" s="306" t="s">
        <v>654</v>
      </c>
      <c r="I18" s="452" t="s">
        <v>652</v>
      </c>
      <c r="J18" s="458" t="s">
        <v>61</v>
      </c>
      <c r="K18" s="459" t="s">
        <v>649</v>
      </c>
      <c r="L18" s="61"/>
      <c r="M18" s="414" t="s">
        <v>517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650</v>
      </c>
      <c r="H19" s="306" t="s">
        <v>654</v>
      </c>
      <c r="I19" s="452" t="s">
        <v>652</v>
      </c>
      <c r="J19" s="458" t="s">
        <v>61</v>
      </c>
      <c r="K19" s="459" t="s">
        <v>649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655</v>
      </c>
      <c r="H20" s="306" t="s">
        <v>656</v>
      </c>
      <c r="I20" s="452" t="s">
        <v>657</v>
      </c>
      <c r="J20" s="458" t="s">
        <v>61</v>
      </c>
      <c r="K20" s="459" t="s">
        <v>649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658</v>
      </c>
      <c r="H21" s="306" t="s">
        <v>654</v>
      </c>
      <c r="I21" s="452" t="s">
        <v>652</v>
      </c>
      <c r="J21" s="458" t="s">
        <v>61</v>
      </c>
      <c r="K21" s="459" t="s">
        <v>649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655</v>
      </c>
      <c r="H22" s="306" t="s">
        <v>654</v>
      </c>
      <c r="I22" s="452" t="s">
        <v>652</v>
      </c>
      <c r="J22" s="458" t="s">
        <v>61</v>
      </c>
      <c r="K22" s="459" t="s">
        <v>649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659</v>
      </c>
      <c r="H23" s="306" t="s">
        <v>654</v>
      </c>
      <c r="I23" s="452" t="s">
        <v>652</v>
      </c>
      <c r="J23" s="458" t="s">
        <v>61</v>
      </c>
      <c r="K23" s="459" t="s">
        <v>649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659</v>
      </c>
      <c r="H24" s="306" t="s">
        <v>651</v>
      </c>
      <c r="I24" s="452" t="s">
        <v>660</v>
      </c>
      <c r="J24" s="458" t="s">
        <v>61</v>
      </c>
      <c r="K24" s="459" t="s">
        <v>649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659</v>
      </c>
      <c r="H25" s="452" t="s">
        <v>661</v>
      </c>
      <c r="I25" s="452" t="s">
        <v>661</v>
      </c>
      <c r="J25" s="458" t="s">
        <v>61</v>
      </c>
      <c r="K25" s="459" t="s">
        <v>649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659</v>
      </c>
      <c r="H26" s="452" t="s">
        <v>661</v>
      </c>
      <c r="I26" s="452" t="s">
        <v>662</v>
      </c>
      <c r="J26" s="458"/>
      <c r="K26" s="459" t="s">
        <v>649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518</v>
      </c>
      <c r="H27" s="452" t="s">
        <v>518</v>
      </c>
      <c r="I27" s="452" t="s">
        <v>517</v>
      </c>
      <c r="J27" s="458"/>
      <c r="K27" s="459" t="s">
        <v>649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517</v>
      </c>
      <c r="H28" s="452" t="s">
        <v>518</v>
      </c>
      <c r="I28" s="452" t="s">
        <v>517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9" priority="1">
      <formula>AND(ISNUMBER(N6), N6&gt;=5, NOT(ISBLANK(O6)))</formula>
    </cfRule>
    <cfRule type="expression" dxfId="228" priority="2">
      <formula>AND(ISNUMBER(N6), N6&gt;=5)</formula>
    </cfRule>
    <cfRule type="expression" dxfId="227" priority="3">
      <formula>AND(ISNUMBER(N6), N6&lt;5, NOT(ISBLANK(O6)))</formula>
    </cfRule>
    <cfRule type="expression" dxfId="226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664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665</v>
      </c>
      <c r="K5" s="223" t="s">
        <v>666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667</v>
      </c>
      <c r="F6" s="282" t="s">
        <v>667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668</v>
      </c>
      <c r="F7" s="452" t="s">
        <v>669</v>
      </c>
      <c r="G7" s="452" t="s">
        <v>669</v>
      </c>
      <c r="H7" s="306" t="s">
        <v>315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>
      <c r="B8" s="264" t="s">
        <v>92</v>
      </c>
      <c r="C8" s="245" t="s">
        <v>85</v>
      </c>
      <c r="D8" s="265" t="s">
        <v>94</v>
      </c>
      <c r="E8" s="515" t="s">
        <v>668</v>
      </c>
      <c r="F8" s="452" t="s">
        <v>669</v>
      </c>
      <c r="G8" s="452" t="s">
        <v>670</v>
      </c>
      <c r="H8" s="306" t="s">
        <v>671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668</v>
      </c>
      <c r="F9" s="452" t="s">
        <v>669</v>
      </c>
      <c r="G9" s="452" t="s">
        <v>670</v>
      </c>
      <c r="H9" s="306" t="s">
        <v>672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668</v>
      </c>
      <c r="F10" s="452" t="s">
        <v>669</v>
      </c>
      <c r="G10" s="452" t="s">
        <v>670</v>
      </c>
      <c r="H10" s="306" t="s">
        <v>672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668</v>
      </c>
      <c r="F11" s="452" t="s">
        <v>669</v>
      </c>
      <c r="G11" s="452" t="s">
        <v>670</v>
      </c>
      <c r="H11" s="306" t="s">
        <v>672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668</v>
      </c>
      <c r="F12" s="452" t="s">
        <v>669</v>
      </c>
      <c r="G12" s="452" t="s">
        <v>670</v>
      </c>
      <c r="H12" s="306" t="s">
        <v>672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668</v>
      </c>
      <c r="F13" s="452" t="s">
        <v>673</v>
      </c>
      <c r="G13" s="452" t="s">
        <v>670</v>
      </c>
      <c r="H13" s="306" t="s">
        <v>672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674</v>
      </c>
      <c r="F14" s="452" t="s">
        <v>673</v>
      </c>
      <c r="G14" s="452" t="s">
        <v>670</v>
      </c>
      <c r="H14" s="306" t="s">
        <v>672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674</v>
      </c>
      <c r="F15" s="452" t="s">
        <v>673</v>
      </c>
      <c r="G15" s="452" t="s">
        <v>670</v>
      </c>
      <c r="H15" s="306" t="s">
        <v>672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674</v>
      </c>
      <c r="F16" s="452" t="s">
        <v>673</v>
      </c>
      <c r="G16" s="452" t="s">
        <v>670</v>
      </c>
      <c r="H16" s="452" t="s">
        <v>675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676</v>
      </c>
      <c r="F17" s="452" t="s">
        <v>673</v>
      </c>
      <c r="G17" s="306" t="s">
        <v>677</v>
      </c>
      <c r="H17" s="452" t="s">
        <v>675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674</v>
      </c>
      <c r="F18" s="452" t="s">
        <v>669</v>
      </c>
      <c r="G18" s="306" t="s">
        <v>677</v>
      </c>
      <c r="H18" s="452" t="s">
        <v>675</v>
      </c>
      <c r="I18" s="308"/>
      <c r="J18" s="458"/>
      <c r="K18" s="460" t="s">
        <v>57</v>
      </c>
      <c r="L18" s="61"/>
      <c r="M18" s="414" t="s">
        <v>517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338</v>
      </c>
      <c r="F19" s="452" t="s">
        <v>513</v>
      </c>
      <c r="G19" s="452" t="s">
        <v>679</v>
      </c>
      <c r="H19" s="452" t="s">
        <v>680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681</v>
      </c>
      <c r="F20" s="452" t="s">
        <v>513</v>
      </c>
      <c r="G20" s="452" t="s">
        <v>682</v>
      </c>
      <c r="H20" s="452" t="s">
        <v>683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681</v>
      </c>
      <c r="F21" s="452" t="s">
        <v>513</v>
      </c>
      <c r="G21" s="452" t="s">
        <v>684</v>
      </c>
      <c r="H21" s="452" t="s">
        <v>685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686</v>
      </c>
      <c r="F22" s="452" t="s">
        <v>687</v>
      </c>
      <c r="G22" s="452" t="s">
        <v>684</v>
      </c>
      <c r="H22" s="452" t="s">
        <v>688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686</v>
      </c>
      <c r="F23" s="452" t="s">
        <v>687</v>
      </c>
      <c r="G23" s="452" t="s">
        <v>684</v>
      </c>
      <c r="H23" s="452" t="s">
        <v>689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686</v>
      </c>
      <c r="F24" s="452" t="s">
        <v>690</v>
      </c>
      <c r="G24" s="452" t="s">
        <v>684</v>
      </c>
      <c r="H24" s="452" t="s">
        <v>689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686</v>
      </c>
      <c r="F25" s="452" t="s">
        <v>690</v>
      </c>
      <c r="G25" s="452" t="s">
        <v>684</v>
      </c>
      <c r="H25" s="452" t="s">
        <v>691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686</v>
      </c>
      <c r="F26" s="452" t="s">
        <v>692</v>
      </c>
      <c r="G26" s="452" t="s">
        <v>684</v>
      </c>
      <c r="H26" s="452" t="s">
        <v>691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502</v>
      </c>
      <c r="F27" s="452" t="s">
        <v>692</v>
      </c>
      <c r="G27" s="452" t="s">
        <v>684</v>
      </c>
      <c r="H27" s="452" t="s">
        <v>691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502</v>
      </c>
      <c r="F28" s="452" t="s">
        <v>692</v>
      </c>
      <c r="G28" s="452" t="s">
        <v>499</v>
      </c>
      <c r="H28" s="452" t="s">
        <v>691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693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693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693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693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5" priority="1">
      <formula>AND(ISNUMBER(N6), N6&gt;=5, NOT(ISBLANK(O6)))</formula>
    </cfRule>
    <cfRule type="expression" dxfId="224" priority="2">
      <formula>AND(ISNUMBER(N6), N6&gt;=5)</formula>
    </cfRule>
    <cfRule type="expression" dxfId="223" priority="3">
      <formula>AND(ISNUMBER(N6), N6&lt;5, NOT(ISBLANK(O6)))</formula>
    </cfRule>
    <cfRule type="expression" dxfId="222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694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698</v>
      </c>
      <c r="I6" s="282" t="s">
        <v>699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700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701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701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701</v>
      </c>
      <c r="J10" s="458"/>
      <c r="K10" s="459" t="s">
        <v>702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701</v>
      </c>
      <c r="J11" s="458"/>
      <c r="K11" s="459" t="s">
        <v>702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703</v>
      </c>
      <c r="J12" s="458"/>
      <c r="K12" s="459" t="s">
        <v>702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704</v>
      </c>
      <c r="J13" s="458"/>
      <c r="K13" s="459" t="s">
        <v>702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705</v>
      </c>
      <c r="J14" s="458"/>
      <c r="K14" s="459" t="s">
        <v>702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705</v>
      </c>
      <c r="J15" s="458"/>
      <c r="K15" s="459" t="s">
        <v>702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705</v>
      </c>
      <c r="J16" s="458" t="s">
        <v>632</v>
      </c>
      <c r="K16" s="459" t="s">
        <v>702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705</v>
      </c>
      <c r="J17" s="458" t="s">
        <v>632</v>
      </c>
      <c r="K17" s="459" t="s">
        <v>702</v>
      </c>
      <c r="L17" s="61"/>
      <c r="M17" s="414" t="s">
        <v>65</v>
      </c>
      <c r="N17" s="326">
        <f>COUNTIF(E7:K39, "*Michael*")/2</f>
        <v>4.5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705</v>
      </c>
      <c r="J18" s="458" t="s">
        <v>632</v>
      </c>
      <c r="K18" s="459" t="s">
        <v>702</v>
      </c>
      <c r="L18" s="61"/>
      <c r="M18" s="414" t="s">
        <v>517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706</v>
      </c>
      <c r="J19" s="458" t="s">
        <v>632</v>
      </c>
      <c r="K19" s="459" t="s">
        <v>702</v>
      </c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707</v>
      </c>
      <c r="J20" s="458" t="s">
        <v>632</v>
      </c>
      <c r="K20" s="459" t="s">
        <v>702</v>
      </c>
      <c r="L20" s="61"/>
      <c r="M20" s="414" t="s">
        <v>68</v>
      </c>
      <c r="N20" s="326">
        <f>COUNTIF(E7:K39, "*Shaun*")/2</f>
        <v>4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708</v>
      </c>
      <c r="J21" s="458" t="s">
        <v>632</v>
      </c>
      <c r="K21" s="459" t="s">
        <v>702</v>
      </c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708</v>
      </c>
      <c r="J22" s="458" t="s">
        <v>632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708</v>
      </c>
      <c r="J23" s="458" t="s">
        <v>632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708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708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708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708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708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663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21" priority="1">
      <formula>AND(ISNUMBER(N6), N6&gt;=5, NOT(ISBLANK(O6)))</formula>
    </cfRule>
    <cfRule type="expression" dxfId="220" priority="2">
      <formula>AND(ISNUMBER(N6), N6&gt;=5)</formula>
    </cfRule>
    <cfRule type="expression" dxfId="219" priority="3">
      <formula>AND(ISNUMBER(N6), N6&lt;5, NOT(ISBLANK(O6)))</formula>
    </cfRule>
    <cfRule type="expression" dxfId="218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694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695</v>
      </c>
      <c r="F5" s="223" t="s">
        <v>696</v>
      </c>
      <c r="G5" s="223" t="s">
        <v>697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709</v>
      </c>
      <c r="F6" s="282" t="s">
        <v>699</v>
      </c>
      <c r="G6" s="282" t="s">
        <v>699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>
      <c r="B7" s="264" t="s">
        <v>91</v>
      </c>
      <c r="C7" s="245" t="s">
        <v>85</v>
      </c>
      <c r="D7" s="265" t="s">
        <v>92</v>
      </c>
      <c r="E7" s="515" t="s">
        <v>710</v>
      </c>
      <c r="F7" s="452" t="s">
        <v>711</v>
      </c>
      <c r="G7" s="452" t="s">
        <v>711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495</v>
      </c>
      <c r="P7" s="199"/>
      <c r="Q7" s="199"/>
      <c r="R7" s="63"/>
      <c r="S7" s="63"/>
      <c r="T7" s="63"/>
    </row>
    <row r="8" spans="2:20">
      <c r="B8" s="266" t="s">
        <v>92</v>
      </c>
      <c r="C8" s="217" t="s">
        <v>85</v>
      </c>
      <c r="D8" s="267" t="s">
        <v>94</v>
      </c>
      <c r="E8" s="515" t="s">
        <v>710</v>
      </c>
      <c r="F8" s="452" t="s">
        <v>711</v>
      </c>
      <c r="G8" s="452" t="s">
        <v>711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495</v>
      </c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515" t="s">
        <v>710</v>
      </c>
      <c r="F9" s="452" t="s">
        <v>711</v>
      </c>
      <c r="G9" s="452" t="s">
        <v>711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515" t="s">
        <v>710</v>
      </c>
      <c r="F10" s="452" t="s">
        <v>711</v>
      </c>
      <c r="G10" s="452" t="s">
        <v>711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710</v>
      </c>
      <c r="F11" s="452" t="s">
        <v>711</v>
      </c>
      <c r="G11" s="452" t="s">
        <v>711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710</v>
      </c>
      <c r="F12" s="452" t="s">
        <v>63</v>
      </c>
      <c r="G12" s="452" t="s">
        <v>711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710</v>
      </c>
      <c r="F13" s="452" t="s">
        <v>68</v>
      </c>
      <c r="G13" s="306" t="s">
        <v>712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713</v>
      </c>
      <c r="F14" s="452" t="s">
        <v>68</v>
      </c>
      <c r="G14" s="452" t="s">
        <v>712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713</v>
      </c>
      <c r="F15" s="452" t="s">
        <v>714</v>
      </c>
      <c r="G15" s="452" t="s">
        <v>712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713</v>
      </c>
      <c r="F16" s="452" t="s">
        <v>715</v>
      </c>
      <c r="G16" s="452" t="s">
        <v>712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713</v>
      </c>
      <c r="F17" s="452" t="s">
        <v>715</v>
      </c>
      <c r="G17" s="452" t="s">
        <v>712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678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716</v>
      </c>
      <c r="F18" s="452" t="s">
        <v>717</v>
      </c>
      <c r="G18" s="452" t="s">
        <v>387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718</v>
      </c>
      <c r="F19" s="452" t="s">
        <v>285</v>
      </c>
      <c r="G19" s="452" t="s">
        <v>387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719</v>
      </c>
      <c r="G20" s="452" t="s">
        <v>387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720</v>
      </c>
      <c r="F21" s="452" t="s">
        <v>719</v>
      </c>
      <c r="G21" s="452" t="s">
        <v>387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295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720</v>
      </c>
      <c r="F22" s="452" t="s">
        <v>719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720</v>
      </c>
      <c r="F23" s="452" t="s">
        <v>721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720</v>
      </c>
      <c r="F24" s="452" t="s">
        <v>721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263</v>
      </c>
      <c r="F25" s="452" t="s">
        <v>721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263</v>
      </c>
      <c r="F26" s="452" t="s">
        <v>721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263</v>
      </c>
      <c r="F27" s="452" t="s">
        <v>722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263</v>
      </c>
      <c r="F28" s="452" t="s">
        <v>722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26"/>
      <c r="D42" s="726"/>
      <c r="E42" s="726"/>
      <c r="F42" s="726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>
      <c r="B47" s="180"/>
      <c r="D47" t="s">
        <v>132</v>
      </c>
      <c r="M47" s="61"/>
      <c r="N47" s="62"/>
      <c r="O47" s="61"/>
    </row>
    <row r="48" spans="2:20">
      <c r="B48" s="90"/>
      <c r="D48" t="s">
        <v>133</v>
      </c>
      <c r="M48" s="61"/>
      <c r="N48" s="62"/>
      <c r="O48" s="61"/>
    </row>
    <row r="49" spans="2:15">
      <c r="M49" s="61"/>
      <c r="N49" s="62"/>
      <c r="O49" s="61"/>
    </row>
    <row r="50" spans="2:15">
      <c r="B50" s="127" t="s">
        <v>134</v>
      </c>
      <c r="D50" t="s">
        <v>723</v>
      </c>
      <c r="M50" s="61"/>
      <c r="N50" s="62"/>
      <c r="O50" s="61"/>
    </row>
    <row r="51" spans="2:15">
      <c r="B51" s="387" t="s">
        <v>136</v>
      </c>
      <c r="D51" t="s">
        <v>527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17" priority="1">
      <formula>AND(ISNUMBER(N6), N6&gt;=5, NOT(ISBLANK(O6)))</formula>
    </cfRule>
    <cfRule type="expression" dxfId="216" priority="2">
      <formula>AND(ISNUMBER(N6), N6&gt;=5)</formula>
    </cfRule>
    <cfRule type="expression" dxfId="215" priority="3">
      <formula>AND(ISNUMBER(N6), N6&lt;5, NOT(ISBLANK(O6)))</formula>
    </cfRule>
    <cfRule type="expression" dxfId="214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724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725</v>
      </c>
      <c r="F5" s="223" t="s">
        <v>726</v>
      </c>
      <c r="G5" s="223" t="s">
        <v>727</v>
      </c>
      <c r="H5" s="223" t="s">
        <v>728</v>
      </c>
      <c r="I5" s="223" t="s">
        <v>729</v>
      </c>
      <c r="J5" s="223" t="s">
        <v>730</v>
      </c>
      <c r="K5" s="223" t="s">
        <v>731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27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732</v>
      </c>
      <c r="F7" s="452" t="s">
        <v>733</v>
      </c>
      <c r="G7" s="452" t="s">
        <v>732</v>
      </c>
      <c r="H7" s="728"/>
      <c r="I7" s="306" t="s">
        <v>734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495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732</v>
      </c>
      <c r="F8" s="452" t="s">
        <v>733</v>
      </c>
      <c r="G8" s="452" t="s">
        <v>732</v>
      </c>
      <c r="H8" s="728"/>
      <c r="I8" s="306" t="s">
        <v>734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732</v>
      </c>
      <c r="F9" s="452" t="s">
        <v>733</v>
      </c>
      <c r="G9" s="452" t="s">
        <v>732</v>
      </c>
      <c r="H9" s="728"/>
      <c r="I9" s="306" t="s">
        <v>734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732</v>
      </c>
      <c r="F10" s="452" t="s">
        <v>733</v>
      </c>
      <c r="G10" s="452" t="s">
        <v>732</v>
      </c>
      <c r="H10" s="728"/>
      <c r="I10" s="306" t="s">
        <v>734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732</v>
      </c>
      <c r="F11" s="452" t="s">
        <v>733</v>
      </c>
      <c r="G11" s="452" t="s">
        <v>732</v>
      </c>
      <c r="H11" s="728"/>
      <c r="I11" s="306" t="s">
        <v>734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732</v>
      </c>
      <c r="F12" s="452" t="s">
        <v>735</v>
      </c>
      <c r="G12" s="306" t="s">
        <v>732</v>
      </c>
      <c r="H12" s="728"/>
      <c r="I12" s="306" t="s">
        <v>734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387</v>
      </c>
      <c r="F13" s="452" t="s">
        <v>714</v>
      </c>
      <c r="G13" s="452" t="s">
        <v>732</v>
      </c>
      <c r="H13" s="728"/>
      <c r="I13" s="306" t="s">
        <v>734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387</v>
      </c>
      <c r="F14" s="452" t="s">
        <v>715</v>
      </c>
      <c r="G14" s="452" t="s">
        <v>732</v>
      </c>
      <c r="H14" s="728"/>
      <c r="I14" s="306" t="s">
        <v>734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387</v>
      </c>
      <c r="F15" s="452" t="s">
        <v>715</v>
      </c>
      <c r="G15" s="452" t="s">
        <v>56</v>
      </c>
      <c r="H15" s="728"/>
      <c r="I15" s="306" t="s">
        <v>280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736</v>
      </c>
      <c r="F16" s="452" t="s">
        <v>715</v>
      </c>
      <c r="G16" s="452" t="s">
        <v>56</v>
      </c>
      <c r="H16" s="728"/>
      <c r="I16" s="306" t="s">
        <v>280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737</v>
      </c>
      <c r="F17" s="452" t="s">
        <v>377</v>
      </c>
      <c r="G17" s="452" t="s">
        <v>363</v>
      </c>
      <c r="H17" s="728"/>
      <c r="I17" s="306" t="s">
        <v>738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451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377</v>
      </c>
      <c r="F18" s="452" t="s">
        <v>733</v>
      </c>
      <c r="G18" s="452" t="s">
        <v>363</v>
      </c>
      <c r="H18" s="728"/>
      <c r="I18" s="306" t="s">
        <v>738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377</v>
      </c>
      <c r="F19" s="452" t="s">
        <v>733</v>
      </c>
      <c r="G19" s="452" t="s">
        <v>363</v>
      </c>
      <c r="H19" s="728"/>
      <c r="I19" s="306" t="s">
        <v>738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377</v>
      </c>
      <c r="F20" s="452" t="s">
        <v>739</v>
      </c>
      <c r="G20" s="452" t="s">
        <v>363</v>
      </c>
      <c r="H20" s="728"/>
      <c r="I20" s="306" t="s">
        <v>738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377</v>
      </c>
      <c r="F21" s="452" t="s">
        <v>739</v>
      </c>
      <c r="G21" s="452" t="s">
        <v>363</v>
      </c>
      <c r="H21" s="728"/>
      <c r="I21" s="306" t="s">
        <v>738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733</v>
      </c>
      <c r="F22" s="452" t="s">
        <v>740</v>
      </c>
      <c r="G22" s="452" t="s">
        <v>363</v>
      </c>
      <c r="H22" s="728"/>
      <c r="I22" s="306" t="s">
        <v>738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733</v>
      </c>
      <c r="F23" s="452" t="s">
        <v>740</v>
      </c>
      <c r="G23" s="452" t="s">
        <v>741</v>
      </c>
      <c r="H23" s="728"/>
      <c r="I23" s="306" t="s">
        <v>738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285</v>
      </c>
      <c r="F24" s="452" t="s">
        <v>740</v>
      </c>
      <c r="G24" s="452" t="s">
        <v>742</v>
      </c>
      <c r="H24" s="728"/>
      <c r="I24" s="306" t="s">
        <v>743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285</v>
      </c>
      <c r="F25" s="452" t="s">
        <v>744</v>
      </c>
      <c r="G25" s="452" t="s">
        <v>745</v>
      </c>
      <c r="H25" s="728"/>
      <c r="I25" s="306" t="s">
        <v>743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285</v>
      </c>
      <c r="F26" s="452" t="s">
        <v>746</v>
      </c>
      <c r="G26" s="452" t="s">
        <v>745</v>
      </c>
      <c r="H26" s="728"/>
      <c r="I26" s="306" t="s">
        <v>743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285</v>
      </c>
      <c r="F27" s="452" t="s">
        <v>746</v>
      </c>
      <c r="G27" s="452" t="s">
        <v>745</v>
      </c>
      <c r="H27" s="729"/>
      <c r="I27" s="306" t="s">
        <v>743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  <c r="M47" s="61"/>
      <c r="N47" s="62"/>
      <c r="O47" s="61"/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13" priority="1">
      <formula>AND(ISNUMBER(N6), N6&gt;=5, NOT(ISBLANK(O6)))</formula>
    </cfRule>
    <cfRule type="expression" dxfId="212" priority="2">
      <formula>AND(ISNUMBER(N6), N6&gt;=5)</formula>
    </cfRule>
    <cfRule type="expression" dxfId="211" priority="3">
      <formula>AND(ISNUMBER(N6), N6&lt;5, NOT(ISBLANK(O6)))</formula>
    </cfRule>
    <cfRule type="expression" dxfId="210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748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749</v>
      </c>
      <c r="F5" s="223" t="s">
        <v>750</v>
      </c>
      <c r="G5" s="223" t="s">
        <v>751</v>
      </c>
      <c r="H5" s="223" t="s">
        <v>752</v>
      </c>
      <c r="I5" s="223" t="s">
        <v>753</v>
      </c>
      <c r="J5" s="223" t="s">
        <v>754</v>
      </c>
      <c r="K5" s="223" t="s">
        <v>755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494</v>
      </c>
      <c r="F6" s="282" t="s">
        <v>494</v>
      </c>
      <c r="G6" s="282" t="s">
        <v>494</v>
      </c>
      <c r="H6" s="282" t="s">
        <v>494</v>
      </c>
      <c r="I6" s="282" t="s">
        <v>494</v>
      </c>
      <c r="J6" s="456"/>
      <c r="K6" s="457"/>
      <c r="L6" s="61"/>
      <c r="M6" s="424" t="s">
        <v>756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389</v>
      </c>
      <c r="F7" s="452" t="s">
        <v>757</v>
      </c>
      <c r="G7" s="452" t="s">
        <v>375</v>
      </c>
      <c r="H7" s="306" t="s">
        <v>758</v>
      </c>
      <c r="I7" s="452" t="s">
        <v>759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389</v>
      </c>
      <c r="F8" s="452" t="s">
        <v>478</v>
      </c>
      <c r="G8" s="452" t="s">
        <v>760</v>
      </c>
      <c r="H8" s="306" t="s">
        <v>756</v>
      </c>
      <c r="I8" s="452" t="s">
        <v>759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761</v>
      </c>
      <c r="G9" s="452" t="s">
        <v>760</v>
      </c>
      <c r="H9" s="306" t="s">
        <v>756</v>
      </c>
      <c r="I9" s="452" t="s">
        <v>759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761</v>
      </c>
      <c r="G10" s="452" t="s">
        <v>760</v>
      </c>
      <c r="H10" s="306" t="s">
        <v>756</v>
      </c>
      <c r="I10" s="452" t="s">
        <v>759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295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761</v>
      </c>
      <c r="G11" s="452" t="s">
        <v>760</v>
      </c>
      <c r="H11" s="306" t="s">
        <v>756</v>
      </c>
      <c r="I11" s="452" t="s">
        <v>499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478</v>
      </c>
      <c r="G12" s="452" t="s">
        <v>732</v>
      </c>
      <c r="H12" s="452" t="s">
        <v>756</v>
      </c>
      <c r="I12" s="452" t="s">
        <v>499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642</v>
      </c>
      <c r="F13" s="452" t="s">
        <v>478</v>
      </c>
      <c r="G13" s="452" t="s">
        <v>732</v>
      </c>
      <c r="H13" s="452" t="s">
        <v>756</v>
      </c>
      <c r="I13" s="452" t="s">
        <v>499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642</v>
      </c>
      <c r="F14" s="452" t="s">
        <v>478</v>
      </c>
      <c r="G14" s="452" t="s">
        <v>732</v>
      </c>
      <c r="H14" s="452"/>
      <c r="I14" s="452" t="s">
        <v>499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642</v>
      </c>
      <c r="F15" s="452" t="s">
        <v>478</v>
      </c>
      <c r="G15" s="452" t="s">
        <v>732</v>
      </c>
      <c r="H15" s="452" t="s">
        <v>642</v>
      </c>
      <c r="I15" s="452" t="s">
        <v>499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642</v>
      </c>
      <c r="F16" s="452" t="s">
        <v>684</v>
      </c>
      <c r="G16" s="452" t="s">
        <v>732</v>
      </c>
      <c r="H16" s="452" t="s">
        <v>642</v>
      </c>
      <c r="I16" s="452" t="s">
        <v>762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642</v>
      </c>
      <c r="F17" s="452" t="s">
        <v>760</v>
      </c>
      <c r="G17" s="452" t="s">
        <v>763</v>
      </c>
      <c r="H17" s="452" t="s">
        <v>642</v>
      </c>
      <c r="I17" s="452" t="s">
        <v>762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760</v>
      </c>
      <c r="G18" s="452" t="s">
        <v>764</v>
      </c>
      <c r="H18" s="452" t="s">
        <v>642</v>
      </c>
      <c r="I18" s="452" t="s">
        <v>762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451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765</v>
      </c>
      <c r="G19" s="452" t="s">
        <v>766</v>
      </c>
      <c r="H19" s="452" t="s">
        <v>642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765</v>
      </c>
      <c r="G20" s="452" t="s">
        <v>766</v>
      </c>
      <c r="H20" s="452" t="s">
        <v>642</v>
      </c>
      <c r="I20" s="452" t="s">
        <v>756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295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767</v>
      </c>
      <c r="G21" s="452" t="s">
        <v>766</v>
      </c>
      <c r="H21" s="452"/>
      <c r="I21" s="452" t="s">
        <v>756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372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768</v>
      </c>
      <c r="F22" s="452" t="s">
        <v>340</v>
      </c>
      <c r="G22" s="452" t="s">
        <v>669</v>
      </c>
      <c r="H22" s="452"/>
      <c r="I22" s="452" t="s">
        <v>756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768</v>
      </c>
      <c r="F23" s="452" t="s">
        <v>769</v>
      </c>
      <c r="G23" s="452" t="s">
        <v>63</v>
      </c>
      <c r="H23" s="452"/>
      <c r="I23" s="452" t="s">
        <v>756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768</v>
      </c>
      <c r="F24" s="452" t="s">
        <v>769</v>
      </c>
      <c r="G24" s="452" t="s">
        <v>63</v>
      </c>
      <c r="H24" s="452"/>
      <c r="I24" s="452" t="s">
        <v>756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768</v>
      </c>
      <c r="F25" s="452" t="s">
        <v>769</v>
      </c>
      <c r="G25" s="452" t="s">
        <v>63</v>
      </c>
      <c r="H25" s="452"/>
      <c r="I25" s="452" t="s">
        <v>756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768</v>
      </c>
      <c r="F26" s="452" t="s">
        <v>769</v>
      </c>
      <c r="G26" s="452" t="s">
        <v>63</v>
      </c>
      <c r="H26" s="452" t="s">
        <v>756</v>
      </c>
      <c r="I26" s="452" t="s">
        <v>756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768</v>
      </c>
      <c r="F27" s="452" t="s">
        <v>769</v>
      </c>
      <c r="G27" s="452" t="s">
        <v>63</v>
      </c>
      <c r="H27" s="452" t="s">
        <v>756</v>
      </c>
      <c r="I27" s="452" t="s">
        <v>756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756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756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756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09" priority="1">
      <formula>AND(ISNUMBER(N6), N6&gt;=5, NOT(ISBLANK(O6)))</formula>
    </cfRule>
    <cfRule type="expression" dxfId="208" priority="2">
      <formula>AND(ISNUMBER(N6), N6&gt;=5)</formula>
    </cfRule>
    <cfRule type="expression" dxfId="207" priority="3">
      <formula>AND(ISNUMBER(N6), N6&lt;5, NOT(ISBLANK(O6)))</formula>
    </cfRule>
    <cfRule type="expression" dxfId="206" priority="4">
      <formula>AND(ISNUMBER(N6), N6&lt;5, ISBLANK(O6))</formula>
    </cfRule>
  </conditionalFormatting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770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771</v>
      </c>
      <c r="K5" s="223" t="s">
        <v>772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756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756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773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495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773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495</v>
      </c>
      <c r="P9" s="199"/>
      <c r="Q9" s="240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773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452" t="s">
        <v>756</v>
      </c>
      <c r="F11" s="452" t="s">
        <v>53</v>
      </c>
      <c r="G11" s="306"/>
      <c r="H11" s="306" t="s">
        <v>773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774</v>
      </c>
      <c r="F12" s="452" t="s">
        <v>53</v>
      </c>
      <c r="G12" s="306"/>
      <c r="H12" s="306" t="s">
        <v>756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775</v>
      </c>
      <c r="F13" s="452" t="s">
        <v>53</v>
      </c>
      <c r="G13" s="452"/>
      <c r="H13" s="306" t="s">
        <v>756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776</v>
      </c>
      <c r="F14" s="452" t="s">
        <v>53</v>
      </c>
      <c r="G14" s="452"/>
      <c r="H14" s="306" t="s">
        <v>756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776</v>
      </c>
      <c r="F15" s="452" t="s">
        <v>777</v>
      </c>
      <c r="G15" s="452"/>
      <c r="H15" s="306" t="s">
        <v>756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776</v>
      </c>
      <c r="F16" s="452" t="s">
        <v>777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778</v>
      </c>
      <c r="F17" s="452" t="s">
        <v>777</v>
      </c>
      <c r="G17" s="452" t="s">
        <v>499</v>
      </c>
      <c r="H17" s="452" t="s">
        <v>779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756</v>
      </c>
      <c r="F18" s="452" t="s">
        <v>499</v>
      </c>
      <c r="G18" s="452" t="s">
        <v>499</v>
      </c>
      <c r="H18" s="452" t="s">
        <v>779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756</v>
      </c>
      <c r="F19" s="452" t="s">
        <v>499</v>
      </c>
      <c r="G19" s="452" t="s">
        <v>499</v>
      </c>
      <c r="H19" s="452" t="s">
        <v>779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756</v>
      </c>
      <c r="F20" s="452" t="s">
        <v>780</v>
      </c>
      <c r="G20" s="452" t="s">
        <v>499</v>
      </c>
      <c r="H20" s="452" t="s">
        <v>779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781</v>
      </c>
      <c r="F21" s="452" t="s">
        <v>780</v>
      </c>
      <c r="G21" s="452" t="s">
        <v>499</v>
      </c>
      <c r="H21" s="452" t="s">
        <v>779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372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781</v>
      </c>
      <c r="F22" s="452" t="s">
        <v>782</v>
      </c>
      <c r="G22" s="452" t="s">
        <v>499</v>
      </c>
      <c r="H22" s="452" t="s">
        <v>779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295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715</v>
      </c>
      <c r="G23" s="452" t="s">
        <v>783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715</v>
      </c>
      <c r="G24" s="452" t="s">
        <v>783</v>
      </c>
      <c r="H24" s="452" t="s">
        <v>756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715</v>
      </c>
      <c r="G25" s="452" t="s">
        <v>784</v>
      </c>
      <c r="H25" s="452" t="s">
        <v>756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715</v>
      </c>
      <c r="G26" s="452" t="s">
        <v>745</v>
      </c>
      <c r="H26" s="452" t="s">
        <v>756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715</v>
      </c>
      <c r="G27" s="452" t="s">
        <v>784</v>
      </c>
      <c r="H27" s="452" t="s">
        <v>756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>
      <c r="M48" s="61"/>
      <c r="N48" s="62"/>
      <c r="O48" s="61"/>
    </row>
    <row r="49" spans="2:15">
      <c r="B49" s="127" t="s">
        <v>134</v>
      </c>
      <c r="D49" t="s">
        <v>747</v>
      </c>
      <c r="M49" s="61"/>
      <c r="N49" s="62"/>
      <c r="O49" s="61"/>
    </row>
    <row r="50" spans="2:15">
      <c r="B50" s="387" t="s">
        <v>136</v>
      </c>
      <c r="D50" t="s">
        <v>527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05" priority="1">
      <formula>AND(ISNUMBER(N6), N6&gt;=5, NOT(ISBLANK(O6)))</formula>
    </cfRule>
    <cfRule type="expression" dxfId="204" priority="2">
      <formula>AND(ISNUMBER(N6), N6&gt;=5)</formula>
    </cfRule>
    <cfRule type="expression" dxfId="203" priority="3">
      <formula>AND(ISNUMBER(N6), N6&lt;5, NOT(ISBLANK(O6)))</formula>
    </cfRule>
    <cfRule type="expression" dxfId="202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785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786</v>
      </c>
      <c r="F5" s="223" t="s">
        <v>787</v>
      </c>
      <c r="G5" s="223" t="s">
        <v>788</v>
      </c>
      <c r="H5" s="223" t="s">
        <v>789</v>
      </c>
      <c r="I5" s="223" t="s">
        <v>790</v>
      </c>
      <c r="J5" s="223" t="s">
        <v>791</v>
      </c>
      <c r="K5" s="223" t="s">
        <v>792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793</v>
      </c>
      <c r="F6" s="282" t="s">
        <v>793</v>
      </c>
      <c r="G6" s="282" t="s">
        <v>793</v>
      </c>
      <c r="H6" s="282" t="s">
        <v>793</v>
      </c>
      <c r="I6" s="282" t="s">
        <v>793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284</v>
      </c>
      <c r="F7" s="452" t="s">
        <v>756</v>
      </c>
      <c r="G7" s="306" t="s">
        <v>284</v>
      </c>
      <c r="H7" s="306" t="s">
        <v>284</v>
      </c>
      <c r="I7" s="306" t="s">
        <v>794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284</v>
      </c>
      <c r="F8" s="452" t="s">
        <v>756</v>
      </c>
      <c r="G8" s="306" t="s">
        <v>284</v>
      </c>
      <c r="H8" s="306" t="s">
        <v>284</v>
      </c>
      <c r="I8" s="306" t="s">
        <v>794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284</v>
      </c>
      <c r="F9" s="452" t="s">
        <v>756</v>
      </c>
      <c r="G9" s="306" t="s">
        <v>284</v>
      </c>
      <c r="H9" s="306" t="s">
        <v>284</v>
      </c>
      <c r="I9" s="306" t="s">
        <v>794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284</v>
      </c>
      <c r="F10" s="452" t="s">
        <v>756</v>
      </c>
      <c r="G10" s="306" t="s">
        <v>284</v>
      </c>
      <c r="H10" s="306" t="s">
        <v>284</v>
      </c>
      <c r="I10" s="306" t="s">
        <v>796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372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284</v>
      </c>
      <c r="F11" s="452" t="s">
        <v>756</v>
      </c>
      <c r="G11" s="306" t="s">
        <v>455</v>
      </c>
      <c r="H11" s="452" t="s">
        <v>284</v>
      </c>
      <c r="I11" s="306" t="s">
        <v>797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284</v>
      </c>
      <c r="F12" s="452" t="s">
        <v>756</v>
      </c>
      <c r="G12" s="306" t="s">
        <v>455</v>
      </c>
      <c r="H12" s="452" t="s">
        <v>284</v>
      </c>
      <c r="I12" s="306" t="s">
        <v>798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284</v>
      </c>
      <c r="F13" s="452"/>
      <c r="G13" s="306" t="s">
        <v>455</v>
      </c>
      <c r="H13" s="452" t="s">
        <v>284</v>
      </c>
      <c r="I13" s="306" t="s">
        <v>798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799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284</v>
      </c>
      <c r="F14" s="452"/>
      <c r="G14" s="306" t="s">
        <v>800</v>
      </c>
      <c r="H14" s="452" t="s">
        <v>801</v>
      </c>
      <c r="I14" s="306" t="s">
        <v>802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284</v>
      </c>
      <c r="F15" s="452"/>
      <c r="G15" s="306" t="s">
        <v>800</v>
      </c>
      <c r="H15" s="452" t="s">
        <v>803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413</v>
      </c>
      <c r="F16" s="452" t="s">
        <v>67</v>
      </c>
      <c r="G16" s="306" t="s">
        <v>800</v>
      </c>
      <c r="H16" s="452" t="s">
        <v>803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413</v>
      </c>
      <c r="F17" s="452" t="s">
        <v>67</v>
      </c>
      <c r="G17" s="452" t="s">
        <v>292</v>
      </c>
      <c r="H17" s="452" t="s">
        <v>803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805</v>
      </c>
      <c r="F18" s="452"/>
      <c r="G18" s="452" t="s">
        <v>292</v>
      </c>
      <c r="H18" s="452" t="s">
        <v>806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807</v>
      </c>
      <c r="F19" s="452" t="s">
        <v>67</v>
      </c>
      <c r="G19" s="306" t="s">
        <v>808</v>
      </c>
      <c r="H19" s="452" t="s">
        <v>413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807</v>
      </c>
      <c r="F20" s="452" t="s">
        <v>67</v>
      </c>
      <c r="G20" s="306" t="s">
        <v>808</v>
      </c>
      <c r="H20" s="452" t="s">
        <v>413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807</v>
      </c>
      <c r="F21" s="452" t="s">
        <v>67</v>
      </c>
      <c r="G21" s="306" t="s">
        <v>808</v>
      </c>
      <c r="H21" s="452" t="s">
        <v>809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810</v>
      </c>
      <c r="F22" s="452"/>
      <c r="G22" s="452" t="s">
        <v>811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810</v>
      </c>
      <c r="F23" s="452"/>
      <c r="G23" s="452" t="s">
        <v>812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810</v>
      </c>
      <c r="F24" s="452"/>
      <c r="G24" s="452" t="s">
        <v>812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812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812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>
      <c r="B49" s="387" t="s">
        <v>136</v>
      </c>
      <c r="D49" t="s">
        <v>814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01" priority="1">
      <formula>AND(ISNUMBER(N6), N6&gt;=5, NOT(ISBLANK(O6)))</formula>
    </cfRule>
    <cfRule type="expression" dxfId="200" priority="2">
      <formula>AND(ISNUMBER(N6), N6&gt;=5)</formula>
    </cfRule>
    <cfRule type="expression" dxfId="199" priority="3">
      <formula>AND(ISNUMBER(N6), N6&lt;5, NOT(ISBLANK(O6)))</formula>
    </cfRule>
    <cfRule type="expression" dxfId="198" priority="4">
      <formula>AND(ISNUMBER(N6), N6&lt;5, ISBLANK(O6))</formula>
    </cfRule>
  </conditionalFormatting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815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452" t="s">
        <v>804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816</v>
      </c>
      <c r="H5" s="452" t="s">
        <v>804</v>
      </c>
      <c r="I5" s="223" t="s">
        <v>817</v>
      </c>
      <c r="J5" s="223" t="s">
        <v>818</v>
      </c>
      <c r="K5" s="223" t="s">
        <v>819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820</v>
      </c>
      <c r="F6" s="282" t="s">
        <v>820</v>
      </c>
      <c r="G6" s="282" t="s">
        <v>820</v>
      </c>
      <c r="H6" s="452" t="s">
        <v>804</v>
      </c>
      <c r="I6" s="282" t="s">
        <v>820</v>
      </c>
      <c r="J6" s="456"/>
      <c r="K6" s="457"/>
      <c r="L6" s="61"/>
      <c r="M6" s="424" t="s">
        <v>756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756</v>
      </c>
      <c r="F7" s="452" t="s">
        <v>756</v>
      </c>
      <c r="G7" s="306" t="s">
        <v>821</v>
      </c>
      <c r="H7" s="452" t="s">
        <v>804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756</v>
      </c>
      <c r="F8" s="452" t="s">
        <v>756</v>
      </c>
      <c r="G8" s="306" t="s">
        <v>821</v>
      </c>
      <c r="H8" s="452" t="s">
        <v>804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53</v>
      </c>
      <c r="G9" s="306" t="s">
        <v>822</v>
      </c>
      <c r="H9" s="452" t="s">
        <v>804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53</v>
      </c>
      <c r="G10" s="306" t="s">
        <v>822</v>
      </c>
      <c r="H10" s="452" t="s">
        <v>804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53</v>
      </c>
      <c r="G11" s="306" t="s">
        <v>822</v>
      </c>
      <c r="H11" s="452" t="s">
        <v>804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823</v>
      </c>
      <c r="H12" s="452" t="s">
        <v>804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823</v>
      </c>
      <c r="H13" s="452" t="s">
        <v>804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824</v>
      </c>
      <c r="G14" s="452" t="s">
        <v>821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825</v>
      </c>
      <c r="G15" s="452" t="s">
        <v>821</v>
      </c>
      <c r="H15" s="452" t="s">
        <v>62</v>
      </c>
      <c r="I15" s="452" t="s">
        <v>413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825</v>
      </c>
      <c r="G16" s="452" t="s">
        <v>826</v>
      </c>
      <c r="H16" s="452" t="s">
        <v>801</v>
      </c>
      <c r="I16" s="452" t="s">
        <v>413</v>
      </c>
      <c r="J16" s="458"/>
      <c r="K16" s="460"/>
      <c r="L16" s="61"/>
      <c r="M16" s="414" t="s">
        <v>804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827</v>
      </c>
      <c r="F17" s="452" t="s">
        <v>825</v>
      </c>
      <c r="G17" s="452" t="s">
        <v>828</v>
      </c>
      <c r="H17" s="452" t="s">
        <v>829</v>
      </c>
      <c r="I17" s="452" t="s">
        <v>413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830</v>
      </c>
      <c r="F18" s="452" t="s">
        <v>831</v>
      </c>
      <c r="G18" s="452" t="s">
        <v>832</v>
      </c>
      <c r="H18" s="452" t="s">
        <v>829</v>
      </c>
      <c r="I18" s="452" t="s">
        <v>413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830</v>
      </c>
      <c r="F19" s="452" t="s">
        <v>831</v>
      </c>
      <c r="G19" s="452" t="s">
        <v>368</v>
      </c>
      <c r="H19" s="452" t="s">
        <v>829</v>
      </c>
      <c r="I19" s="452" t="s">
        <v>413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830</v>
      </c>
      <c r="F20" s="452" t="s">
        <v>833</v>
      </c>
      <c r="G20" s="452" t="s">
        <v>368</v>
      </c>
      <c r="H20" s="452" t="s">
        <v>834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836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837</v>
      </c>
      <c r="F21" s="452" t="s">
        <v>833</v>
      </c>
      <c r="G21" s="452" t="s">
        <v>68</v>
      </c>
      <c r="H21" s="452" t="s">
        <v>834</v>
      </c>
      <c r="I21" s="452" t="s">
        <v>838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836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839</v>
      </c>
      <c r="F22" s="452" t="s">
        <v>840</v>
      </c>
      <c r="G22" s="452" t="s">
        <v>345</v>
      </c>
      <c r="H22" s="452" t="s">
        <v>522</v>
      </c>
      <c r="I22" s="452" t="s">
        <v>413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839</v>
      </c>
      <c r="F23" s="452" t="s">
        <v>841</v>
      </c>
      <c r="G23" s="452" t="s">
        <v>345</v>
      </c>
      <c r="H23" s="452" t="s">
        <v>522</v>
      </c>
      <c r="I23" s="452" t="s">
        <v>413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841</v>
      </c>
      <c r="G24" s="452" t="s">
        <v>57</v>
      </c>
      <c r="H24" s="452" t="s">
        <v>522</v>
      </c>
      <c r="I24" s="452" t="s">
        <v>413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841</v>
      </c>
      <c r="G25" s="452" t="s">
        <v>57</v>
      </c>
      <c r="H25" s="452" t="s">
        <v>842</v>
      </c>
      <c r="I25" s="452" t="s">
        <v>413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841</v>
      </c>
      <c r="G26" s="452"/>
      <c r="H26" s="452" t="s">
        <v>842</v>
      </c>
      <c r="I26" s="452" t="s">
        <v>413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813</v>
      </c>
    </row>
    <row r="49" spans="2:15">
      <c r="B49" s="387" t="s">
        <v>136</v>
      </c>
      <c r="D49" t="s">
        <v>814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7" priority="1">
      <formula>AND(ISNUMBER(N6), N6&gt;=5, NOT(ISBLANK(O6)))</formula>
    </cfRule>
    <cfRule type="expression" dxfId="196" priority="2">
      <formula>AND(ISNUMBER(N6), N6&gt;=5)</formula>
    </cfRule>
    <cfRule type="expression" dxfId="195" priority="3">
      <formula>AND(ISNUMBER(N6), N6&lt;5, NOT(ISBLANK(O6)))</formula>
    </cfRule>
    <cfRule type="expression" dxfId="194" priority="4">
      <formula>AND(ISNUMBER(N6), N6&lt;5, ISBLANK(O6))</formula>
    </cfRule>
  </conditionalFormatting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843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845</v>
      </c>
      <c r="F6" s="282" t="s">
        <v>845</v>
      </c>
      <c r="G6" s="282" t="s">
        <v>845</v>
      </c>
      <c r="H6" s="282" t="s">
        <v>845</v>
      </c>
      <c r="I6" s="282" t="s">
        <v>845</v>
      </c>
      <c r="J6" s="456"/>
      <c r="K6" s="457"/>
      <c r="L6" s="61"/>
      <c r="M6" s="424" t="s">
        <v>756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711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846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711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756</v>
      </c>
      <c r="F9" s="452" t="s">
        <v>413</v>
      </c>
      <c r="G9" s="306" t="s">
        <v>847</v>
      </c>
      <c r="H9" s="306" t="s">
        <v>57</v>
      </c>
      <c r="I9" s="306" t="s">
        <v>711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756</v>
      </c>
      <c r="F10" s="452" t="s">
        <v>848</v>
      </c>
      <c r="G10" s="306" t="s">
        <v>847</v>
      </c>
      <c r="H10" s="306" t="s">
        <v>849</v>
      </c>
      <c r="I10" s="306" t="s">
        <v>711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756</v>
      </c>
      <c r="F11" s="452" t="s">
        <v>56</v>
      </c>
      <c r="G11" s="306" t="s">
        <v>291</v>
      </c>
      <c r="H11" s="452" t="s">
        <v>756</v>
      </c>
      <c r="I11" s="306" t="s">
        <v>711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756</v>
      </c>
      <c r="F12" s="452" t="s">
        <v>850</v>
      </c>
      <c r="G12" s="452" t="s">
        <v>56</v>
      </c>
      <c r="H12" s="452" t="s">
        <v>851</v>
      </c>
      <c r="I12" s="306" t="s">
        <v>711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756</v>
      </c>
      <c r="F13" s="452" t="s">
        <v>850</v>
      </c>
      <c r="G13" s="452" t="s">
        <v>56</v>
      </c>
      <c r="H13" s="452" t="s">
        <v>851</v>
      </c>
      <c r="I13" s="306" t="s">
        <v>711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756</v>
      </c>
      <c r="F14" s="452" t="s">
        <v>850</v>
      </c>
      <c r="G14" s="452" t="s">
        <v>852</v>
      </c>
      <c r="H14" s="452" t="s">
        <v>56</v>
      </c>
      <c r="I14" s="452" t="s">
        <v>853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756</v>
      </c>
      <c r="F15" s="452" t="s">
        <v>850</v>
      </c>
      <c r="G15" s="452" t="s">
        <v>854</v>
      </c>
      <c r="H15" s="452" t="s">
        <v>780</v>
      </c>
      <c r="I15" s="452" t="s">
        <v>853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756</v>
      </c>
      <c r="F16" s="452" t="s">
        <v>850</v>
      </c>
      <c r="G16" s="452" t="s">
        <v>854</v>
      </c>
      <c r="H16" s="452" t="s">
        <v>855</v>
      </c>
      <c r="I16" s="452" t="s">
        <v>856</v>
      </c>
      <c r="J16" s="458"/>
      <c r="K16" s="460"/>
      <c r="L16" s="61"/>
      <c r="M16" s="414" t="s">
        <v>804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857</v>
      </c>
      <c r="F17" s="452" t="s">
        <v>858</v>
      </c>
      <c r="G17" s="452" t="s">
        <v>852</v>
      </c>
      <c r="H17" s="452" t="s">
        <v>859</v>
      </c>
      <c r="I17" s="452" t="s">
        <v>860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804</v>
      </c>
      <c r="F18" s="452" t="s">
        <v>858</v>
      </c>
      <c r="G18" s="452" t="s">
        <v>852</v>
      </c>
      <c r="H18" s="452" t="s">
        <v>859</v>
      </c>
      <c r="I18" s="452" t="s">
        <v>860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804</v>
      </c>
      <c r="F19" s="452" t="s">
        <v>858</v>
      </c>
      <c r="G19" s="452" t="s">
        <v>852</v>
      </c>
      <c r="H19" s="452" t="s">
        <v>859</v>
      </c>
      <c r="I19" s="452" t="s">
        <v>861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858</v>
      </c>
      <c r="G20" s="452" t="s">
        <v>852</v>
      </c>
      <c r="H20" s="452" t="s">
        <v>859</v>
      </c>
      <c r="I20" s="452" t="s">
        <v>863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858</v>
      </c>
      <c r="G21" s="452" t="s">
        <v>56</v>
      </c>
      <c r="H21" s="452" t="s">
        <v>413</v>
      </c>
      <c r="I21" s="452" t="s">
        <v>864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865</v>
      </c>
      <c r="G22" s="452" t="s">
        <v>340</v>
      </c>
      <c r="H22" s="452" t="s">
        <v>413</v>
      </c>
      <c r="I22" s="452" t="s">
        <v>842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865</v>
      </c>
      <c r="G23" s="452" t="s">
        <v>340</v>
      </c>
      <c r="H23" s="452" t="s">
        <v>866</v>
      </c>
      <c r="I23" s="452" t="s">
        <v>842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867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865</v>
      </c>
      <c r="G24" s="452" t="s">
        <v>340</v>
      </c>
      <c r="H24" s="452" t="s">
        <v>866</v>
      </c>
      <c r="I24" s="452" t="s">
        <v>842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865</v>
      </c>
      <c r="G25" s="452" t="s">
        <v>340</v>
      </c>
      <c r="H25" s="452" t="s">
        <v>56</v>
      </c>
      <c r="I25" s="452" t="s">
        <v>842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868</v>
      </c>
      <c r="G26" s="452" t="s">
        <v>340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869</v>
      </c>
    </row>
    <row r="49" spans="2:15">
      <c r="B49" s="387" t="s">
        <v>136</v>
      </c>
      <c r="D49" t="s">
        <v>870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93" priority="1">
      <formula>AND(ISNUMBER(N6), N6&gt;=5, NOT(ISBLANK(O6)))</formula>
    </cfRule>
    <cfRule type="expression" dxfId="192" priority="2">
      <formula>AND(ISNUMBER(N6), N6&gt;=5)</formula>
    </cfRule>
    <cfRule type="expression" dxfId="191" priority="3">
      <formula>AND(ISNUMBER(N6), N6&lt;5, NOT(ISBLANK(O6)))</formula>
    </cfRule>
    <cfRule type="expression" dxfId="190" priority="4">
      <formula>AND(ISNUMBER(N6), N6&lt;5, ISBLANK(O6))</formula>
    </cfRule>
  </conditionalFormatting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871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872</v>
      </c>
      <c r="F5" s="223" t="s">
        <v>873</v>
      </c>
      <c r="G5" s="223" t="s">
        <v>874</v>
      </c>
      <c r="H5" s="223" t="s">
        <v>875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877</v>
      </c>
      <c r="G6" s="282" t="s">
        <v>878</v>
      </c>
      <c r="H6" s="282" t="s">
        <v>879</v>
      </c>
      <c r="I6" s="282" t="s">
        <v>880</v>
      </c>
      <c r="J6" s="456" t="s">
        <v>881</v>
      </c>
      <c r="K6" s="457"/>
      <c r="L6" s="61"/>
      <c r="M6" s="424" t="s">
        <v>756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/>
      <c r="F7" s="452" t="s">
        <v>877</v>
      </c>
      <c r="G7" s="306" t="s">
        <v>475</v>
      </c>
      <c r="H7" s="306" t="s">
        <v>882</v>
      </c>
      <c r="I7" s="306" t="s">
        <v>475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/>
      <c r="F8" s="452" t="s">
        <v>877</v>
      </c>
      <c r="G8" s="306" t="s">
        <v>475</v>
      </c>
      <c r="H8" s="306" t="s">
        <v>882</v>
      </c>
      <c r="I8" s="306" t="s">
        <v>475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/>
      <c r="F9" s="452" t="s">
        <v>877</v>
      </c>
      <c r="G9" s="306" t="s">
        <v>475</v>
      </c>
      <c r="H9" s="306" t="s">
        <v>882</v>
      </c>
      <c r="I9" s="306" t="s">
        <v>475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/>
      <c r="F10" s="452" t="s">
        <v>877</v>
      </c>
      <c r="G10" s="306" t="s">
        <v>475</v>
      </c>
      <c r="H10" s="306" t="s">
        <v>67</v>
      </c>
      <c r="I10" s="306" t="s">
        <v>475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883</v>
      </c>
      <c r="H11" s="452"/>
      <c r="I11" s="452" t="s">
        <v>884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883</v>
      </c>
      <c r="H12" s="452"/>
      <c r="I12" s="452" t="s">
        <v>884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883</v>
      </c>
      <c r="H13" s="452"/>
      <c r="I13" s="452" t="s">
        <v>884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883</v>
      </c>
      <c r="H14" s="452"/>
      <c r="I14" s="452" t="s">
        <v>885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883</v>
      </c>
      <c r="H15" s="452"/>
      <c r="I15" s="452" t="s">
        <v>885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884</v>
      </c>
      <c r="G16" s="452" t="s">
        <v>883</v>
      </c>
      <c r="H16" s="452" t="s">
        <v>886</v>
      </c>
      <c r="I16" s="452" t="s">
        <v>885</v>
      </c>
      <c r="J16" s="458"/>
      <c r="K16" s="460"/>
      <c r="L16" s="61"/>
      <c r="M16" s="414" t="s">
        <v>804</v>
      </c>
      <c r="N16" s="417">
        <f>COUNTIF(E7:I27, "*Casey*")/2</f>
        <v>1.5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887</v>
      </c>
      <c r="G17" s="452" t="s">
        <v>888</v>
      </c>
      <c r="H17" s="452" t="s">
        <v>886</v>
      </c>
      <c r="I17" s="452" t="s">
        <v>887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889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887</v>
      </c>
      <c r="G18" s="452" t="s">
        <v>888</v>
      </c>
      <c r="H18" s="452" t="s">
        <v>886</v>
      </c>
      <c r="I18" s="452" t="s">
        <v>887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890</v>
      </c>
      <c r="F19" s="452" t="s">
        <v>891</v>
      </c>
      <c r="G19" s="452" t="s">
        <v>888</v>
      </c>
      <c r="H19" s="452" t="s">
        <v>886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890</v>
      </c>
      <c r="F20" s="452" t="s">
        <v>328</v>
      </c>
      <c r="G20" s="452" t="s">
        <v>888</v>
      </c>
      <c r="H20" s="452" t="s">
        <v>886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890</v>
      </c>
      <c r="F21" s="452" t="s">
        <v>328</v>
      </c>
      <c r="G21" s="452" t="s">
        <v>888</v>
      </c>
      <c r="H21" s="452" t="s">
        <v>886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890</v>
      </c>
      <c r="F22" s="452" t="s">
        <v>891</v>
      </c>
      <c r="G22" s="452" t="s">
        <v>892</v>
      </c>
      <c r="H22" s="452" t="s">
        <v>886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890</v>
      </c>
      <c r="F23" s="452" t="s">
        <v>842</v>
      </c>
      <c r="G23" s="452" t="s">
        <v>892</v>
      </c>
      <c r="H23" s="452" t="s">
        <v>886</v>
      </c>
      <c r="I23" s="452" t="s">
        <v>887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890</v>
      </c>
      <c r="F24" s="452" t="s">
        <v>842</v>
      </c>
      <c r="G24" s="452" t="s">
        <v>892</v>
      </c>
      <c r="H24" s="452" t="s">
        <v>886</v>
      </c>
      <c r="I24" s="452" t="s">
        <v>887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328</v>
      </c>
      <c r="F25" s="452" t="s">
        <v>842</v>
      </c>
      <c r="G25" s="452" t="s">
        <v>883</v>
      </c>
      <c r="H25" s="452" t="s">
        <v>886</v>
      </c>
      <c r="I25" s="452" t="s">
        <v>887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328</v>
      </c>
      <c r="F26" s="452" t="s">
        <v>887</v>
      </c>
      <c r="G26" s="452" t="s">
        <v>892</v>
      </c>
      <c r="H26" s="452" t="s">
        <v>886</v>
      </c>
      <c r="I26" s="452" t="s">
        <v>887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893</v>
      </c>
    </row>
    <row r="49" spans="2:15">
      <c r="B49" s="387" t="s">
        <v>136</v>
      </c>
      <c r="D49" t="s">
        <v>894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9" priority="1">
      <formula>AND(ISNUMBER(N6), N6&gt;=5, NOT(ISBLANK(O6)))</formula>
    </cfRule>
    <cfRule type="expression" dxfId="188" priority="2">
      <formula>AND(ISNUMBER(N6), N6&gt;=5)</formula>
    </cfRule>
    <cfRule type="expression" dxfId="187" priority="3">
      <formula>AND(ISNUMBER(N6), N6&lt;5, NOT(ISBLANK(O6)))</formula>
    </cfRule>
    <cfRule type="expression" dxfId="186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895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896</v>
      </c>
      <c r="F5" s="223" t="s">
        <v>897</v>
      </c>
      <c r="G5" s="223" t="s">
        <v>898</v>
      </c>
      <c r="H5" s="223" t="s">
        <v>899</v>
      </c>
      <c r="I5" s="223" t="s">
        <v>900</v>
      </c>
      <c r="J5" s="223" t="s">
        <v>901</v>
      </c>
      <c r="K5" s="223" t="s">
        <v>902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903</v>
      </c>
      <c r="F6" s="282" t="s">
        <v>903</v>
      </c>
      <c r="G6" s="282" t="s">
        <v>903</v>
      </c>
      <c r="H6" s="282" t="s">
        <v>903</v>
      </c>
      <c r="I6" s="282" t="s">
        <v>903</v>
      </c>
      <c r="J6" s="392"/>
      <c r="K6" s="276"/>
      <c r="L6" s="61"/>
      <c r="M6" s="424" t="s">
        <v>756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452" t="s">
        <v>904</v>
      </c>
      <c r="F7" s="452" t="s">
        <v>905</v>
      </c>
      <c r="G7" s="306" t="s">
        <v>291</v>
      </c>
      <c r="H7" s="306" t="s">
        <v>67</v>
      </c>
      <c r="I7" s="372" t="s">
        <v>906</v>
      </c>
      <c r="J7" s="393" t="s">
        <v>907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452" t="s">
        <v>905</v>
      </c>
      <c r="F8" s="452" t="s">
        <v>908</v>
      </c>
      <c r="G8" s="306" t="s">
        <v>291</v>
      </c>
      <c r="H8" s="306" t="s">
        <v>67</v>
      </c>
      <c r="I8" s="372" t="s">
        <v>906</v>
      </c>
      <c r="J8" s="393" t="s">
        <v>907</v>
      </c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452" t="s">
        <v>905</v>
      </c>
      <c r="F9" s="452" t="s">
        <v>908</v>
      </c>
      <c r="G9" s="306" t="s">
        <v>291</v>
      </c>
      <c r="H9" s="306" t="s">
        <v>67</v>
      </c>
      <c r="I9" s="372" t="s">
        <v>906</v>
      </c>
      <c r="J9" s="393" t="s">
        <v>907</v>
      </c>
      <c r="K9" s="300" t="s">
        <v>259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452" t="s">
        <v>908</v>
      </c>
      <c r="F10" s="452" t="s">
        <v>908</v>
      </c>
      <c r="G10" s="306" t="s">
        <v>291</v>
      </c>
      <c r="H10" s="306" t="s">
        <v>67</v>
      </c>
      <c r="I10" s="372" t="s">
        <v>906</v>
      </c>
      <c r="J10" s="393" t="s">
        <v>907</v>
      </c>
      <c r="K10" s="300" t="s">
        <v>909</v>
      </c>
      <c r="L10" s="61"/>
      <c r="M10" s="414" t="s">
        <v>56</v>
      </c>
      <c r="N10" s="417">
        <f>COUNTIF(E7:I27, "*Alex*")/2</f>
        <v>0</v>
      </c>
      <c r="O10" s="419" t="s">
        <v>910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908</v>
      </c>
      <c r="F11" s="452" t="s">
        <v>908</v>
      </c>
      <c r="G11" s="306" t="s">
        <v>368</v>
      </c>
      <c r="H11" s="372" t="s">
        <v>68</v>
      </c>
      <c r="I11" s="306" t="s">
        <v>68</v>
      </c>
      <c r="J11" s="393" t="s">
        <v>907</v>
      </c>
      <c r="K11" s="300" t="s">
        <v>909</v>
      </c>
      <c r="L11" s="61"/>
      <c r="M11" s="414" t="s">
        <v>57</v>
      </c>
      <c r="N11" s="417">
        <f>COUNTIF(E7:I27, "*Rafi*")/2</f>
        <v>0</v>
      </c>
      <c r="O11" s="419" t="s">
        <v>846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908</v>
      </c>
      <c r="F12" s="452" t="s">
        <v>908</v>
      </c>
      <c r="G12" s="306" t="s">
        <v>368</v>
      </c>
      <c r="H12" s="372" t="s">
        <v>68</v>
      </c>
      <c r="I12" s="306" t="s">
        <v>68</v>
      </c>
      <c r="J12" s="393" t="s">
        <v>907</v>
      </c>
      <c r="K12" s="300" t="s">
        <v>909</v>
      </c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908</v>
      </c>
      <c r="F13" s="452" t="s">
        <v>908</v>
      </c>
      <c r="G13" s="306" t="s">
        <v>368</v>
      </c>
      <c r="H13" s="372" t="s">
        <v>68</v>
      </c>
      <c r="I13" s="306" t="s">
        <v>68</v>
      </c>
      <c r="J13" s="393" t="s">
        <v>907</v>
      </c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908</v>
      </c>
      <c r="F14" s="452" t="s">
        <v>911</v>
      </c>
      <c r="G14" s="306" t="s">
        <v>368</v>
      </c>
      <c r="H14" s="372" t="s">
        <v>68</v>
      </c>
      <c r="I14" s="306" t="s">
        <v>68</v>
      </c>
      <c r="J14" s="393" t="s">
        <v>907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912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908</v>
      </c>
      <c r="F15" s="452" t="s">
        <v>913</v>
      </c>
      <c r="G15" s="306" t="s">
        <v>368</v>
      </c>
      <c r="H15" s="372" t="s">
        <v>68</v>
      </c>
      <c r="I15" s="306" t="s">
        <v>68</v>
      </c>
      <c r="J15" s="393" t="s">
        <v>907</v>
      </c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908</v>
      </c>
      <c r="F16" s="452" t="s">
        <v>914</v>
      </c>
      <c r="G16" s="306" t="s">
        <v>67</v>
      </c>
      <c r="H16" s="336" t="s">
        <v>368</v>
      </c>
      <c r="I16" s="306" t="s">
        <v>455</v>
      </c>
      <c r="J16" s="393" t="s">
        <v>907</v>
      </c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908</v>
      </c>
      <c r="F17" s="466" t="s">
        <v>915</v>
      </c>
      <c r="G17" s="306" t="s">
        <v>291</v>
      </c>
      <c r="H17" s="336" t="s">
        <v>368</v>
      </c>
      <c r="I17" s="306" t="s">
        <v>455</v>
      </c>
      <c r="J17" s="393" t="s">
        <v>907</v>
      </c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908</v>
      </c>
      <c r="F18" s="466" t="s">
        <v>915</v>
      </c>
      <c r="G18" s="306" t="s">
        <v>291</v>
      </c>
      <c r="H18" s="372" t="s">
        <v>916</v>
      </c>
      <c r="I18" s="306" t="s">
        <v>455</v>
      </c>
      <c r="J18" s="393" t="s">
        <v>907</v>
      </c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908</v>
      </c>
      <c r="F19" s="466" t="s">
        <v>915</v>
      </c>
      <c r="G19" s="306" t="s">
        <v>67</v>
      </c>
      <c r="H19" s="372" t="s">
        <v>916</v>
      </c>
      <c r="I19" s="372" t="s">
        <v>906</v>
      </c>
      <c r="J19" s="393" t="s">
        <v>907</v>
      </c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908</v>
      </c>
      <c r="F20" s="452" t="s">
        <v>66</v>
      </c>
      <c r="G20" s="306" t="s">
        <v>67</v>
      </c>
      <c r="H20" s="372" t="s">
        <v>916</v>
      </c>
      <c r="I20" s="372" t="s">
        <v>906</v>
      </c>
      <c r="J20" s="393" t="s">
        <v>907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908</v>
      </c>
      <c r="F21" s="452" t="s">
        <v>65</v>
      </c>
      <c r="G21" s="306" t="s">
        <v>67</v>
      </c>
      <c r="H21" s="372" t="s">
        <v>916</v>
      </c>
      <c r="I21" s="306" t="s">
        <v>908</v>
      </c>
      <c r="J21" s="393" t="s">
        <v>907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917</v>
      </c>
      <c r="H22" s="372" t="s">
        <v>916</v>
      </c>
      <c r="I22" s="306" t="s">
        <v>908</v>
      </c>
      <c r="J22" s="393" t="s">
        <v>907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507</v>
      </c>
      <c r="G23" s="306" t="s">
        <v>917</v>
      </c>
      <c r="H23" s="372" t="s">
        <v>916</v>
      </c>
      <c r="I23" s="306" t="s">
        <v>918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507</v>
      </c>
      <c r="G24" s="306" t="s">
        <v>917</v>
      </c>
      <c r="H24" s="372" t="s">
        <v>906</v>
      </c>
      <c r="I24" s="306" t="s">
        <v>918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908</v>
      </c>
      <c r="F25" s="452" t="s">
        <v>507</v>
      </c>
      <c r="G25" s="306" t="s">
        <v>917</v>
      </c>
      <c r="H25" s="372" t="s">
        <v>906</v>
      </c>
      <c r="I25" s="306" t="s">
        <v>918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908</v>
      </c>
      <c r="F26" s="452" t="s">
        <v>507</v>
      </c>
      <c r="G26" s="306" t="s">
        <v>917</v>
      </c>
      <c r="H26" s="372" t="s">
        <v>906</v>
      </c>
      <c r="I26" s="372" t="s">
        <v>918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919</v>
      </c>
    </row>
    <row r="49" spans="2:15">
      <c r="B49" s="387" t="s">
        <v>136</v>
      </c>
      <c r="D49" t="s">
        <v>920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185" priority="1">
      <formula>AND(ISNUMBER(N6), N6&gt;=5, NOT(ISBLANK(O6)))</formula>
    </cfRule>
    <cfRule type="expression" dxfId="184" priority="2">
      <formula>AND(ISNUMBER(N6), N6&gt;=5)</formula>
    </cfRule>
    <cfRule type="expression" dxfId="183" priority="3">
      <formula>AND(ISNUMBER(N6), N6&lt;5, NOT(ISBLANK(O6)))</formula>
    </cfRule>
    <cfRule type="expression" dxfId="182" priority="4">
      <formula>AND(ISNUMBER(N6), N6&lt;5, ISBLANK(O6))</formula>
    </cfRule>
  </conditionalFormatting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921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922</v>
      </c>
      <c r="F5" s="223" t="s">
        <v>923</v>
      </c>
      <c r="G5" s="223" t="s">
        <v>924</v>
      </c>
      <c r="H5" s="223" t="s">
        <v>925</v>
      </c>
      <c r="I5" s="223" t="s">
        <v>926</v>
      </c>
      <c r="J5" s="223" t="s">
        <v>927</v>
      </c>
      <c r="K5" s="223" t="s">
        <v>928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451</v>
      </c>
      <c r="F6" s="282" t="s">
        <v>451</v>
      </c>
      <c r="G6" s="282" t="s">
        <v>929</v>
      </c>
      <c r="H6" s="282" t="s">
        <v>929</v>
      </c>
      <c r="I6" s="282" t="s">
        <v>929</v>
      </c>
      <c r="J6" s="392"/>
      <c r="K6" s="276"/>
      <c r="L6" s="61"/>
      <c r="M6" s="424" t="s">
        <v>756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8"/>
      <c r="F7" s="308"/>
      <c r="G7" s="306" t="s">
        <v>314</v>
      </c>
      <c r="H7" s="306" t="s">
        <v>930</v>
      </c>
      <c r="I7" s="306" t="s">
        <v>314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8"/>
      <c r="F8" s="308"/>
      <c r="G8" s="306" t="s">
        <v>475</v>
      </c>
      <c r="H8" s="336" t="s">
        <v>475</v>
      </c>
      <c r="I8" s="306" t="s">
        <v>259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295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8"/>
      <c r="F9" s="308"/>
      <c r="G9" s="306" t="s">
        <v>475</v>
      </c>
      <c r="H9" s="336" t="s">
        <v>259</v>
      </c>
      <c r="I9" s="306" t="s">
        <v>259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314</v>
      </c>
      <c r="H10" s="336" t="s">
        <v>475</v>
      </c>
      <c r="I10" s="306" t="s">
        <v>259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314</v>
      </c>
      <c r="H11" s="336" t="s">
        <v>931</v>
      </c>
      <c r="I11" s="306" t="s">
        <v>259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314</v>
      </c>
      <c r="H12" s="336" t="s">
        <v>932</v>
      </c>
      <c r="I12" s="306" t="s">
        <v>259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314</v>
      </c>
      <c r="H13" s="336" t="s">
        <v>932</v>
      </c>
      <c r="I13" s="306" t="s">
        <v>259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933</v>
      </c>
      <c r="F14" s="308"/>
      <c r="G14" s="306" t="s">
        <v>314</v>
      </c>
      <c r="H14" s="336" t="s">
        <v>932</v>
      </c>
      <c r="I14" s="306" t="s">
        <v>259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314</v>
      </c>
      <c r="H15" s="336" t="s">
        <v>932</v>
      </c>
      <c r="I15" s="306" t="s">
        <v>259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934</v>
      </c>
      <c r="H16" s="336" t="s">
        <v>932</v>
      </c>
      <c r="I16" s="306" t="s">
        <v>259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935</v>
      </c>
      <c r="H17" s="372" t="s">
        <v>936</v>
      </c>
      <c r="I17" s="306" t="s">
        <v>259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935</v>
      </c>
      <c r="H18" s="372" t="s">
        <v>936</v>
      </c>
      <c r="I18" s="306" t="s">
        <v>259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259</v>
      </c>
      <c r="H19" s="372" t="s">
        <v>937</v>
      </c>
      <c r="I19" s="306" t="s">
        <v>259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259</v>
      </c>
      <c r="H20" s="372" t="s">
        <v>937</v>
      </c>
      <c r="I20" s="306" t="s">
        <v>259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935</v>
      </c>
      <c r="H21" s="372" t="s">
        <v>937</v>
      </c>
      <c r="I21" s="306" t="s">
        <v>259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935</v>
      </c>
      <c r="H22" s="372" t="s">
        <v>937</v>
      </c>
      <c r="I22" s="306" t="s">
        <v>259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938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935</v>
      </c>
      <c r="H23" s="372" t="s">
        <v>937</v>
      </c>
      <c r="I23" s="306" t="s">
        <v>259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935</v>
      </c>
      <c r="H24" s="372" t="s">
        <v>937</v>
      </c>
      <c r="I24" s="306" t="s">
        <v>259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934</v>
      </c>
      <c r="H25" s="372" t="s">
        <v>937</v>
      </c>
      <c r="I25" s="306" t="s">
        <v>259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934</v>
      </c>
      <c r="H26" s="372" t="s">
        <v>936</v>
      </c>
      <c r="I26" s="306" t="s">
        <v>259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939</v>
      </c>
      <c r="I27" s="439" t="s">
        <v>940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939</v>
      </c>
      <c r="I28" s="439" t="s">
        <v>940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939</v>
      </c>
      <c r="I29" s="439" t="s">
        <v>940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939</v>
      </c>
      <c r="I30" s="439" t="s">
        <v>940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939</v>
      </c>
      <c r="I31" s="439" t="s">
        <v>940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939</v>
      </c>
      <c r="I32" s="439" t="s">
        <v>940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939</v>
      </c>
      <c r="I33" s="439" t="s">
        <v>940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939</v>
      </c>
      <c r="I34" s="439" t="s">
        <v>940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939</v>
      </c>
      <c r="I35" s="439" t="s">
        <v>940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939</v>
      </c>
      <c r="I36" s="439" t="s">
        <v>940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939</v>
      </c>
      <c r="I37" s="439" t="s">
        <v>940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181" priority="1">
      <formula>AND(ISNUMBER(N6), N6&gt;=5, NOT(ISBLANK(O6)))</formula>
    </cfRule>
    <cfRule type="expression" dxfId="180" priority="2">
      <formula>AND(ISNUMBER(N6), N6&gt;=5)</formula>
    </cfRule>
    <cfRule type="expression" dxfId="179" priority="3">
      <formula>AND(ISNUMBER(N6), N6&lt;5, NOT(ISBLANK(O6)))</formula>
    </cfRule>
    <cfRule type="expression" dxfId="17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943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944</v>
      </c>
      <c r="F6" s="282" t="s">
        <v>944</v>
      </c>
      <c r="G6" s="282" t="s">
        <v>944</v>
      </c>
      <c r="H6" s="282" t="s">
        <v>944</v>
      </c>
      <c r="I6" s="282" t="s">
        <v>944</v>
      </c>
      <c r="J6" s="392"/>
      <c r="K6" s="276"/>
      <c r="L6" s="61"/>
      <c r="M6" s="424" t="s">
        <v>756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475</v>
      </c>
      <c r="F7" s="306" t="s">
        <v>475</v>
      </c>
      <c r="G7" s="306" t="s">
        <v>259</v>
      </c>
      <c r="H7" s="336" t="s">
        <v>475</v>
      </c>
      <c r="I7" s="306" t="s">
        <v>475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475</v>
      </c>
      <c r="F8" s="306" t="s">
        <v>475</v>
      </c>
      <c r="G8" s="306" t="s">
        <v>475</v>
      </c>
      <c r="H8" s="336" t="s">
        <v>475</v>
      </c>
      <c r="I8" s="306" t="s">
        <v>475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945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475</v>
      </c>
      <c r="F9" s="306" t="s">
        <v>475</v>
      </c>
      <c r="G9" s="306" t="s">
        <v>475</v>
      </c>
      <c r="H9" s="336" t="s">
        <v>946</v>
      </c>
      <c r="I9" s="306" t="s">
        <v>475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475</v>
      </c>
      <c r="F10" s="306" t="s">
        <v>475</v>
      </c>
      <c r="G10" s="306" t="s">
        <v>475</v>
      </c>
      <c r="H10" s="336" t="s">
        <v>946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475</v>
      </c>
      <c r="G11" s="306" t="s">
        <v>259</v>
      </c>
      <c r="H11" s="336" t="s">
        <v>947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948</v>
      </c>
      <c r="F12" s="306" t="s">
        <v>475</v>
      </c>
      <c r="G12" s="306" t="s">
        <v>259</v>
      </c>
      <c r="H12" s="336" t="s">
        <v>947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949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948</v>
      </c>
      <c r="F13" s="306" t="s">
        <v>475</v>
      </c>
      <c r="G13" s="306" t="s">
        <v>259</v>
      </c>
      <c r="H13" s="336" t="s">
        <v>947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948</v>
      </c>
      <c r="F14" s="306" t="s">
        <v>475</v>
      </c>
      <c r="G14" s="306" t="s">
        <v>475</v>
      </c>
      <c r="H14" s="336" t="s">
        <v>950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948</v>
      </c>
      <c r="F15" s="306" t="s">
        <v>475</v>
      </c>
      <c r="G15" s="306" t="s">
        <v>66</v>
      </c>
      <c r="H15" s="336" t="s">
        <v>951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948</v>
      </c>
      <c r="F16" s="306" t="s">
        <v>475</v>
      </c>
      <c r="G16" s="306" t="s">
        <v>66</v>
      </c>
      <c r="H16" s="336" t="s">
        <v>951</v>
      </c>
      <c r="I16" s="306" t="s">
        <v>286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948</v>
      </c>
      <c r="F17" s="306" t="s">
        <v>952</v>
      </c>
      <c r="G17" s="306" t="s">
        <v>953</v>
      </c>
      <c r="H17" s="336" t="s">
        <v>951</v>
      </c>
      <c r="I17" s="306" t="s">
        <v>954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948</v>
      </c>
      <c r="F18" s="306" t="s">
        <v>955</v>
      </c>
      <c r="G18" s="306" t="s">
        <v>953</v>
      </c>
      <c r="H18" s="336" t="s">
        <v>951</v>
      </c>
      <c r="I18" s="306" t="s">
        <v>954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948</v>
      </c>
      <c r="F19" s="306" t="s">
        <v>955</v>
      </c>
      <c r="G19" s="306" t="s">
        <v>953</v>
      </c>
      <c r="H19" s="336" t="s">
        <v>951</v>
      </c>
      <c r="I19" s="306" t="s">
        <v>956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955</v>
      </c>
      <c r="G20" s="306" t="s">
        <v>953</v>
      </c>
      <c r="H20" s="372" t="s">
        <v>957</v>
      </c>
      <c r="I20" s="306" t="s">
        <v>956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952</v>
      </c>
      <c r="G21" s="306" t="s">
        <v>953</v>
      </c>
      <c r="H21" s="372" t="s">
        <v>957</v>
      </c>
      <c r="I21" s="306" t="s">
        <v>956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952</v>
      </c>
      <c r="G22" s="306" t="s">
        <v>953</v>
      </c>
      <c r="H22" s="372" t="s">
        <v>957</v>
      </c>
      <c r="I22" s="306" t="s">
        <v>956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952</v>
      </c>
      <c r="G23" s="306" t="s">
        <v>953</v>
      </c>
      <c r="H23" s="372" t="s">
        <v>957</v>
      </c>
      <c r="I23" s="306" t="s">
        <v>958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952</v>
      </c>
      <c r="G24" s="306" t="s">
        <v>953</v>
      </c>
      <c r="H24" s="372" t="s">
        <v>957</v>
      </c>
      <c r="I24" s="306" t="s">
        <v>940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959</v>
      </c>
      <c r="G25" s="306" t="s">
        <v>953</v>
      </c>
      <c r="H25" s="372" t="s">
        <v>957</v>
      </c>
      <c r="I25" s="306" t="s">
        <v>940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959</v>
      </c>
      <c r="G26" s="306" t="s">
        <v>953</v>
      </c>
      <c r="H26" s="372" t="s">
        <v>259</v>
      </c>
      <c r="I26" s="306" t="s">
        <v>940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177" priority="1">
      <formula>AND(ISNUMBER(N6), N6&gt;=5, NOT(ISBLANK(O6)))</formula>
    </cfRule>
    <cfRule type="expression" dxfId="176" priority="2">
      <formula>AND(ISNUMBER(N6), N6&gt;=5)</formula>
    </cfRule>
    <cfRule type="expression" dxfId="175" priority="3">
      <formula>AND(ISNUMBER(N6), N6&lt;5, NOT(ISBLANK(O6)))</formula>
    </cfRule>
    <cfRule type="expression" dxfId="17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960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961</v>
      </c>
      <c r="F5" s="223" t="s">
        <v>962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963</v>
      </c>
      <c r="F6" s="282" t="s">
        <v>963</v>
      </c>
      <c r="G6" s="282" t="s">
        <v>963</v>
      </c>
      <c r="H6" s="282" t="s">
        <v>963</v>
      </c>
      <c r="I6" s="282" t="s">
        <v>963</v>
      </c>
      <c r="J6" s="392"/>
      <c r="K6" s="276"/>
      <c r="L6" s="61"/>
      <c r="M6" s="443" t="s">
        <v>756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964</v>
      </c>
      <c r="F7" s="306" t="s">
        <v>964</v>
      </c>
      <c r="G7" s="306" t="s">
        <v>964</v>
      </c>
      <c r="H7" s="306" t="s">
        <v>964</v>
      </c>
      <c r="I7" s="306" t="s">
        <v>964</v>
      </c>
      <c r="J7" s="393"/>
      <c r="K7" s="301" t="s">
        <v>259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964</v>
      </c>
      <c r="F8" s="306" t="s">
        <v>284</v>
      </c>
      <c r="G8" s="306" t="s">
        <v>66</v>
      </c>
      <c r="H8" s="306" t="s">
        <v>965</v>
      </c>
      <c r="I8" s="306" t="s">
        <v>475</v>
      </c>
      <c r="J8" s="393"/>
      <c r="K8" s="300" t="s">
        <v>259</v>
      </c>
      <c r="L8" s="61"/>
      <c r="M8" s="446" t="s">
        <v>54</v>
      </c>
      <c r="N8" s="440">
        <f>COUNTIF(E7:I27, "*YZ*")/2</f>
        <v>2</v>
      </c>
      <c r="O8" s="447" t="s">
        <v>372</v>
      </c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965</v>
      </c>
      <c r="I9" s="306" t="s">
        <v>475</v>
      </c>
      <c r="J9" s="393"/>
      <c r="K9" s="300" t="s">
        <v>259</v>
      </c>
      <c r="L9" s="61"/>
      <c r="M9" s="446" t="s">
        <v>55</v>
      </c>
      <c r="N9" s="440">
        <f>COUNTIF(E7:I27, "*James*")/2</f>
        <v>0</v>
      </c>
      <c r="O9" s="447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/>
      <c r="F10" s="306" t="s">
        <v>502</v>
      </c>
      <c r="G10" s="306" t="s">
        <v>66</v>
      </c>
      <c r="H10" s="306" t="s">
        <v>965</v>
      </c>
      <c r="I10" s="306" t="s">
        <v>966</v>
      </c>
      <c r="J10" s="393"/>
      <c r="K10" s="300" t="s">
        <v>259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284</v>
      </c>
      <c r="F11" s="306" t="s">
        <v>502</v>
      </c>
      <c r="G11" s="306" t="s">
        <v>53</v>
      </c>
      <c r="H11" s="372" t="s">
        <v>58</v>
      </c>
      <c r="I11" s="306" t="s">
        <v>389</v>
      </c>
      <c r="J11" s="393"/>
      <c r="K11" s="300" t="s">
        <v>259</v>
      </c>
      <c r="L11" s="61"/>
      <c r="M11" s="446" t="s">
        <v>57</v>
      </c>
      <c r="N11" s="440">
        <f>COUNTIF(E7:I27, "*Rafi*")/2</f>
        <v>0</v>
      </c>
      <c r="O11" s="447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502</v>
      </c>
      <c r="G12" s="306" t="s">
        <v>53</v>
      </c>
      <c r="H12" s="372" t="s">
        <v>58</v>
      </c>
      <c r="I12" s="306" t="s">
        <v>389</v>
      </c>
      <c r="J12" s="393"/>
      <c r="K12" s="300" t="s">
        <v>259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502</v>
      </c>
      <c r="G13" s="306" t="s">
        <v>756</v>
      </c>
      <c r="H13" s="372" t="s">
        <v>58</v>
      </c>
      <c r="I13" s="306" t="s">
        <v>389</v>
      </c>
      <c r="J13" s="393"/>
      <c r="K13" s="300" t="s">
        <v>259</v>
      </c>
      <c r="L13" s="61"/>
      <c r="M13" s="446" t="s">
        <v>59</v>
      </c>
      <c r="N13" s="440">
        <f>COUNTIF(E7:I27, "*Nicholas*")/2</f>
        <v>0</v>
      </c>
      <c r="O13" s="447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259</v>
      </c>
      <c r="F14" s="306" t="s">
        <v>832</v>
      </c>
      <c r="G14" s="306" t="s">
        <v>756</v>
      </c>
      <c r="H14" s="372" t="s">
        <v>58</v>
      </c>
      <c r="I14" s="306" t="s">
        <v>389</v>
      </c>
      <c r="J14" s="393" t="s">
        <v>967</v>
      </c>
      <c r="K14" s="300" t="s">
        <v>259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259</v>
      </c>
      <c r="F15" s="306" t="s">
        <v>756</v>
      </c>
      <c r="G15" s="306" t="s">
        <v>756</v>
      </c>
      <c r="H15" s="372" t="s">
        <v>58</v>
      </c>
      <c r="I15" s="306" t="s">
        <v>389</v>
      </c>
      <c r="J15" s="393" t="s">
        <v>967</v>
      </c>
      <c r="K15" s="300" t="s">
        <v>259</v>
      </c>
      <c r="L15" s="61"/>
      <c r="M15" s="446" t="s">
        <v>61</v>
      </c>
      <c r="N15" s="440">
        <f>COUNTIF(E7:I27, "*Tai Wei*")/2</f>
        <v>0</v>
      </c>
      <c r="O15" s="447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259</v>
      </c>
      <c r="F16" s="306" t="s">
        <v>773</v>
      </c>
      <c r="G16" s="306" t="s">
        <v>968</v>
      </c>
      <c r="H16" s="336" t="s">
        <v>969</v>
      </c>
      <c r="I16" s="306" t="s">
        <v>970</v>
      </c>
      <c r="J16" s="393" t="s">
        <v>967</v>
      </c>
      <c r="K16" s="300"/>
      <c r="L16" s="61"/>
      <c r="M16" s="446" t="s">
        <v>804</v>
      </c>
      <c r="N16" s="440">
        <f>COUNTIF(E7:I27, "*Casey*")/2</f>
        <v>0</v>
      </c>
      <c r="O16" s="447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259</v>
      </c>
      <c r="F17" s="306" t="s">
        <v>773</v>
      </c>
      <c r="G17" s="306" t="s">
        <v>968</v>
      </c>
      <c r="H17" s="336" t="s">
        <v>969</v>
      </c>
      <c r="I17" s="306" t="s">
        <v>971</v>
      </c>
      <c r="J17" s="393" t="s">
        <v>967</v>
      </c>
      <c r="K17" s="300"/>
      <c r="L17" s="61"/>
      <c r="M17" s="446" t="s">
        <v>62</v>
      </c>
      <c r="N17" s="440">
        <f>COUNTIF(E7:I27, "*Vijay*")/2</f>
        <v>0</v>
      </c>
      <c r="O17" s="447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259</v>
      </c>
      <c r="F18" s="306" t="s">
        <v>773</v>
      </c>
      <c r="G18" s="306" t="s">
        <v>968</v>
      </c>
      <c r="H18" s="336" t="s">
        <v>969</v>
      </c>
      <c r="I18" s="306" t="s">
        <v>971</v>
      </c>
      <c r="J18" s="393" t="s">
        <v>967</v>
      </c>
      <c r="K18" s="300"/>
      <c r="L18" s="61"/>
      <c r="M18" s="446" t="s">
        <v>63</v>
      </c>
      <c r="N18" s="440">
        <f>COUNTIF(E7:I27, "*Griselda*")/2</f>
        <v>0</v>
      </c>
      <c r="O18" s="447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475</v>
      </c>
      <c r="F19" s="306" t="s">
        <v>773</v>
      </c>
      <c r="G19" s="306" t="s">
        <v>968</v>
      </c>
      <c r="H19" s="336" t="s">
        <v>969</v>
      </c>
      <c r="I19" s="306" t="s">
        <v>475</v>
      </c>
      <c r="J19" s="393" t="s">
        <v>967</v>
      </c>
      <c r="K19" s="300"/>
      <c r="L19" s="61"/>
      <c r="M19" s="446" t="s">
        <v>64</v>
      </c>
      <c r="N19" s="440">
        <f>COUNTIF(E7:I27, "*Haikal*")/2</f>
        <v>0</v>
      </c>
      <c r="O19" s="447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972</v>
      </c>
      <c r="F20" s="306" t="s">
        <v>773</v>
      </c>
      <c r="G20" s="306" t="s">
        <v>968</v>
      </c>
      <c r="H20" s="336" t="s">
        <v>969</v>
      </c>
      <c r="I20" s="306" t="s">
        <v>475</v>
      </c>
      <c r="J20" s="393" t="s">
        <v>967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972</v>
      </c>
      <c r="F21" s="306" t="s">
        <v>534</v>
      </c>
      <c r="G21" s="306" t="s">
        <v>973</v>
      </c>
      <c r="H21" s="336" t="s">
        <v>969</v>
      </c>
      <c r="I21" s="306" t="s">
        <v>475</v>
      </c>
      <c r="J21" s="393" t="s">
        <v>967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974</v>
      </c>
      <c r="F22" s="306" t="s">
        <v>975</v>
      </c>
      <c r="G22" s="306" t="s">
        <v>66</v>
      </c>
      <c r="H22" s="336" t="s">
        <v>969</v>
      </c>
      <c r="I22" s="306" t="s">
        <v>67</v>
      </c>
      <c r="J22" s="393" t="s">
        <v>967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974</v>
      </c>
      <c r="F23" s="306" t="s">
        <v>975</v>
      </c>
      <c r="G23" s="306" t="s">
        <v>66</v>
      </c>
      <c r="H23" s="336" t="s">
        <v>969</v>
      </c>
      <c r="I23" s="306" t="s">
        <v>67</v>
      </c>
      <c r="J23" s="393" t="s">
        <v>967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972</v>
      </c>
      <c r="F24" s="306" t="s">
        <v>975</v>
      </c>
      <c r="G24" s="306" t="s">
        <v>973</v>
      </c>
      <c r="H24" s="336" t="s">
        <v>67</v>
      </c>
      <c r="I24" s="306" t="s">
        <v>67</v>
      </c>
      <c r="J24" s="393" t="s">
        <v>967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972</v>
      </c>
      <c r="F25" s="306" t="s">
        <v>976</v>
      </c>
      <c r="G25" s="306" t="s">
        <v>973</v>
      </c>
      <c r="H25" s="336" t="s">
        <v>67</v>
      </c>
      <c r="I25" s="306" t="s">
        <v>67</v>
      </c>
      <c r="J25" s="393" t="s">
        <v>967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972</v>
      </c>
      <c r="F26" s="306" t="s">
        <v>976</v>
      </c>
      <c r="G26" s="306" t="s">
        <v>973</v>
      </c>
      <c r="H26" s="372"/>
      <c r="I26" s="372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173" priority="1">
      <formula>AND(ISNUMBER(N6), N6&gt;=5, NOT(ISBLANK(O6)))</formula>
    </cfRule>
    <cfRule type="expression" dxfId="172" priority="2">
      <formula>AND(ISNUMBER(N6), N6&gt;=5)</formula>
    </cfRule>
    <cfRule type="expression" dxfId="171" priority="3">
      <formula>AND(ISNUMBER(N6), N6&lt;5, NOT(ISBLANK(O6)))</formula>
    </cfRule>
    <cfRule type="expression" dxfId="17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977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978</v>
      </c>
      <c r="F5" s="223" t="s">
        <v>979</v>
      </c>
      <c r="G5" s="223" t="s">
        <v>980</v>
      </c>
      <c r="H5" s="223" t="s">
        <v>981</v>
      </c>
      <c r="I5" s="223" t="s">
        <v>982</v>
      </c>
      <c r="J5" s="223" t="s">
        <v>983</v>
      </c>
      <c r="K5" s="223" t="s">
        <v>984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985</v>
      </c>
      <c r="F6" s="282" t="s">
        <v>985</v>
      </c>
      <c r="G6" s="282" t="s">
        <v>985</v>
      </c>
      <c r="H6" s="282" t="s">
        <v>985</v>
      </c>
      <c r="I6" s="282" t="s">
        <v>985</v>
      </c>
      <c r="J6" s="392"/>
      <c r="K6" s="276"/>
      <c r="L6" s="61"/>
      <c r="M6" s="424" t="s">
        <v>756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986</v>
      </c>
      <c r="F7" s="306" t="s">
        <v>986</v>
      </c>
      <c r="G7" s="306" t="s">
        <v>756</v>
      </c>
      <c r="H7" s="336"/>
      <c r="I7" s="306"/>
      <c r="J7" s="393" t="s">
        <v>966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986</v>
      </c>
      <c r="F8" s="306" t="s">
        <v>986</v>
      </c>
      <c r="G8" s="306" t="s">
        <v>756</v>
      </c>
      <c r="H8" s="336" t="s">
        <v>58</v>
      </c>
      <c r="I8" s="306"/>
      <c r="J8" s="393" t="s">
        <v>966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986</v>
      </c>
      <c r="F9" s="306" t="s">
        <v>986</v>
      </c>
      <c r="G9" s="306" t="s">
        <v>987</v>
      </c>
      <c r="H9" s="336" t="s">
        <v>58</v>
      </c>
      <c r="I9" s="306" t="s">
        <v>259</v>
      </c>
      <c r="J9" s="393" t="s">
        <v>988</v>
      </c>
      <c r="K9" s="300" t="s">
        <v>989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986</v>
      </c>
      <c r="G10" s="306" t="s">
        <v>991</v>
      </c>
      <c r="H10" s="336" t="s">
        <v>58</v>
      </c>
      <c r="I10" s="306" t="s">
        <v>259</v>
      </c>
      <c r="J10" s="393" t="s">
        <v>988</v>
      </c>
      <c r="K10" s="300" t="s">
        <v>992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990</v>
      </c>
      <c r="F11" s="306" t="s">
        <v>993</v>
      </c>
      <c r="G11" s="306" t="s">
        <v>259</v>
      </c>
      <c r="H11" s="372" t="s">
        <v>58</v>
      </c>
      <c r="I11" s="306" t="s">
        <v>259</v>
      </c>
      <c r="J11" s="393" t="s">
        <v>988</v>
      </c>
      <c r="K11" s="300" t="s">
        <v>992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990</v>
      </c>
      <c r="F12" s="306" t="s">
        <v>993</v>
      </c>
      <c r="G12" s="306" t="s">
        <v>259</v>
      </c>
      <c r="H12" s="372" t="s">
        <v>58</v>
      </c>
      <c r="I12" s="306" t="s">
        <v>259</v>
      </c>
      <c r="J12" s="393" t="s">
        <v>988</v>
      </c>
      <c r="K12" s="300" t="s">
        <v>992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990</v>
      </c>
      <c r="F13" s="306" t="s">
        <v>993</v>
      </c>
      <c r="G13" s="306" t="s">
        <v>259</v>
      </c>
      <c r="H13" s="372" t="s">
        <v>58</v>
      </c>
      <c r="I13" s="306" t="s">
        <v>259</v>
      </c>
      <c r="J13" s="393" t="s">
        <v>988</v>
      </c>
      <c r="K13" s="300" t="s">
        <v>992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994</v>
      </c>
      <c r="F14" s="306" t="s">
        <v>993</v>
      </c>
      <c r="G14" s="306" t="s">
        <v>259</v>
      </c>
      <c r="H14" s="372" t="s">
        <v>58</v>
      </c>
      <c r="I14" s="306" t="s">
        <v>259</v>
      </c>
      <c r="J14" s="393" t="s">
        <v>988</v>
      </c>
      <c r="K14" s="300" t="s">
        <v>992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994</v>
      </c>
      <c r="F15" s="306" t="s">
        <v>993</v>
      </c>
      <c r="G15" s="306" t="s">
        <v>475</v>
      </c>
      <c r="H15" s="372" t="s">
        <v>58</v>
      </c>
      <c r="I15" s="306" t="s">
        <v>259</v>
      </c>
      <c r="J15" s="393" t="s">
        <v>988</v>
      </c>
      <c r="K15" s="300" t="s">
        <v>992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995</v>
      </c>
      <c r="F16" s="306" t="s">
        <v>993</v>
      </c>
      <c r="G16" s="306" t="s">
        <v>65</v>
      </c>
      <c r="H16" s="336" t="s">
        <v>996</v>
      </c>
      <c r="I16" s="306" t="s">
        <v>966</v>
      </c>
      <c r="J16" s="393" t="s">
        <v>988</v>
      </c>
      <c r="K16" s="300" t="s">
        <v>992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998</v>
      </c>
      <c r="G17" s="306" t="s">
        <v>999</v>
      </c>
      <c r="H17" s="336" t="s">
        <v>996</v>
      </c>
      <c r="I17" s="306" t="s">
        <v>966</v>
      </c>
      <c r="J17" s="393" t="s">
        <v>988</v>
      </c>
      <c r="K17" s="300" t="s">
        <v>992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1000</v>
      </c>
      <c r="G18" s="306" t="s">
        <v>999</v>
      </c>
      <c r="H18" s="336" t="s">
        <v>996</v>
      </c>
      <c r="I18" s="306" t="s">
        <v>966</v>
      </c>
      <c r="J18" s="393" t="s">
        <v>988</v>
      </c>
      <c r="K18" s="300" t="s">
        <v>992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1000</v>
      </c>
      <c r="G19" s="306" t="s">
        <v>999</v>
      </c>
      <c r="H19" s="336" t="s">
        <v>1001</v>
      </c>
      <c r="I19" s="306" t="s">
        <v>966</v>
      </c>
      <c r="J19" s="393" t="s">
        <v>988</v>
      </c>
      <c r="K19" s="300" t="s">
        <v>992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1000</v>
      </c>
      <c r="G20" s="306" t="s">
        <v>999</v>
      </c>
      <c r="H20" s="336" t="s">
        <v>1001</v>
      </c>
      <c r="I20" s="306" t="s">
        <v>966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308</v>
      </c>
      <c r="G21" s="306" t="s">
        <v>999</v>
      </c>
      <c r="H21" s="336" t="s">
        <v>996</v>
      </c>
      <c r="I21" s="306" t="s">
        <v>966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1002</v>
      </c>
      <c r="G22" s="306" t="s">
        <v>65</v>
      </c>
      <c r="H22" s="336" t="s">
        <v>996</v>
      </c>
      <c r="I22" s="306" t="s">
        <v>966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1002</v>
      </c>
      <c r="G23" s="306" t="s">
        <v>65</v>
      </c>
      <c r="H23" s="336" t="s">
        <v>996</v>
      </c>
      <c r="I23" s="306" t="s">
        <v>966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1002</v>
      </c>
      <c r="G24" s="306" t="s">
        <v>65</v>
      </c>
      <c r="H24" s="336" t="s">
        <v>517</v>
      </c>
      <c r="I24" s="306" t="s">
        <v>966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1003</v>
      </c>
      <c r="G25" s="306" t="s">
        <v>65</v>
      </c>
      <c r="H25" s="336" t="s">
        <v>1004</v>
      </c>
      <c r="I25" s="306" t="s">
        <v>966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1005</v>
      </c>
      <c r="G26" s="306" t="s">
        <v>65</v>
      </c>
      <c r="H26" s="336" t="s">
        <v>1004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941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9" priority="1">
      <formula>AND(ISNUMBER(N6), N6&gt;=5, NOT(ISBLANK(O6)))</formula>
    </cfRule>
    <cfRule type="expression" dxfId="168" priority="2">
      <formula>AND(ISNUMBER(N6), N6&gt;=5)</formula>
    </cfRule>
    <cfRule type="expression" dxfId="167" priority="3">
      <formula>AND(ISNUMBER(N6), N6&lt;5, NOT(ISBLANK(O6)))</formula>
    </cfRule>
    <cfRule type="expression" dxfId="16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1006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1007</v>
      </c>
      <c r="F5" s="223" t="s">
        <v>1008</v>
      </c>
      <c r="G5" s="223" t="s">
        <v>1009</v>
      </c>
      <c r="H5" s="223" t="s">
        <v>1010</v>
      </c>
      <c r="I5" s="223" t="s">
        <v>1011</v>
      </c>
      <c r="J5" s="223" t="s">
        <v>1012</v>
      </c>
      <c r="K5" s="223" t="s">
        <v>1013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2"/>
      <c r="K6" s="276"/>
      <c r="L6" s="61"/>
      <c r="M6" s="424" t="s">
        <v>756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1014</v>
      </c>
      <c r="K7" s="393" t="s">
        <v>1015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1016</v>
      </c>
      <c r="K8" s="393" t="s">
        <v>1015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259</v>
      </c>
      <c r="F9" s="306"/>
      <c r="G9" s="306" t="s">
        <v>534</v>
      </c>
      <c r="H9" s="336"/>
      <c r="I9" s="306"/>
      <c r="J9" s="393" t="s">
        <v>1016</v>
      </c>
      <c r="K9" s="393" t="s">
        <v>1015</v>
      </c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475</v>
      </c>
      <c r="F10" s="306"/>
      <c r="G10" s="306" t="s">
        <v>259</v>
      </c>
      <c r="H10" s="336"/>
      <c r="I10" s="306"/>
      <c r="J10" s="393" t="s">
        <v>1016</v>
      </c>
      <c r="K10" s="393" t="s">
        <v>1015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475</v>
      </c>
      <c r="F11" s="306" t="s">
        <v>756</v>
      </c>
      <c r="G11" s="306" t="s">
        <v>259</v>
      </c>
      <c r="H11" s="372" t="s">
        <v>54</v>
      </c>
      <c r="I11" s="306"/>
      <c r="J11" s="393" t="s">
        <v>1016</v>
      </c>
      <c r="K11" s="393" t="s">
        <v>1015</v>
      </c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756</v>
      </c>
      <c r="G12" s="306" t="s">
        <v>259</v>
      </c>
      <c r="H12" s="372" t="s">
        <v>54</v>
      </c>
      <c r="I12" s="306"/>
      <c r="J12" s="393" t="s">
        <v>1016</v>
      </c>
      <c r="K12" s="393" t="s">
        <v>1015</v>
      </c>
      <c r="L12" s="61"/>
      <c r="M12" s="414" t="s">
        <v>58</v>
      </c>
      <c r="N12" s="417">
        <f>COUNTIF(E7:I27, "*Wei Yen*")/2</f>
        <v>0</v>
      </c>
      <c r="O12" s="419" t="s">
        <v>1017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475</v>
      </c>
      <c r="F13" s="306" t="s">
        <v>756</v>
      </c>
      <c r="G13" s="306" t="s">
        <v>475</v>
      </c>
      <c r="H13" s="372" t="s">
        <v>54</v>
      </c>
      <c r="I13" s="306"/>
      <c r="J13" s="393" t="s">
        <v>1016</v>
      </c>
      <c r="K13" s="393" t="s">
        <v>1015</v>
      </c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756</v>
      </c>
      <c r="F14" s="306" t="s">
        <v>756</v>
      </c>
      <c r="G14" s="306" t="s">
        <v>54</v>
      </c>
      <c r="H14" s="372" t="s">
        <v>54</v>
      </c>
      <c r="I14" s="306"/>
      <c r="J14" s="393" t="s">
        <v>1016</v>
      </c>
      <c r="K14" s="393" t="s">
        <v>1015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997</v>
      </c>
      <c r="F15" s="306" t="s">
        <v>756</v>
      </c>
      <c r="G15" s="306" t="s">
        <v>54</v>
      </c>
      <c r="H15" s="372" t="s">
        <v>1018</v>
      </c>
      <c r="I15" s="306" t="s">
        <v>1019</v>
      </c>
      <c r="J15" s="393" t="s">
        <v>1016</v>
      </c>
      <c r="K15" s="393" t="s">
        <v>1015</v>
      </c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997</v>
      </c>
      <c r="F16" s="306" t="s">
        <v>756</v>
      </c>
      <c r="G16" s="306" t="s">
        <v>54</v>
      </c>
      <c r="H16" s="336" t="s">
        <v>1020</v>
      </c>
      <c r="I16" s="306" t="s">
        <v>1021</v>
      </c>
      <c r="J16" s="393" t="s">
        <v>1016</v>
      </c>
      <c r="K16" s="393" t="s">
        <v>1015</v>
      </c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997</v>
      </c>
      <c r="F17" s="306" t="s">
        <v>794</v>
      </c>
      <c r="G17" s="306" t="s">
        <v>65</v>
      </c>
      <c r="H17" s="336" t="s">
        <v>940</v>
      </c>
      <c r="I17" s="306" t="s">
        <v>1021</v>
      </c>
      <c r="J17" s="393" t="s">
        <v>1016</v>
      </c>
      <c r="K17" s="393" t="s">
        <v>1015</v>
      </c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997</v>
      </c>
      <c r="F18" s="306" t="s">
        <v>758</v>
      </c>
      <c r="G18" s="306" t="s">
        <v>65</v>
      </c>
      <c r="H18" s="372" t="s">
        <v>957</v>
      </c>
      <c r="I18" s="306" t="s">
        <v>1021</v>
      </c>
      <c r="J18" s="393" t="s">
        <v>1016</v>
      </c>
      <c r="K18" s="393" t="s">
        <v>1015</v>
      </c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997</v>
      </c>
      <c r="F19" s="306" t="s">
        <v>1022</v>
      </c>
      <c r="G19" s="306" t="s">
        <v>65</v>
      </c>
      <c r="H19" s="372" t="s">
        <v>957</v>
      </c>
      <c r="I19" s="306" t="s">
        <v>1018</v>
      </c>
      <c r="J19" s="393" t="s">
        <v>1016</v>
      </c>
      <c r="K19" s="393" t="s">
        <v>1015</v>
      </c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1023</v>
      </c>
      <c r="F20" s="306" t="s">
        <v>1024</v>
      </c>
      <c r="G20" s="306" t="s">
        <v>315</v>
      </c>
      <c r="H20" s="372" t="s">
        <v>1025</v>
      </c>
      <c r="I20" s="306" t="s">
        <v>957</v>
      </c>
      <c r="J20" s="393" t="s">
        <v>1016</v>
      </c>
      <c r="K20" s="393" t="s">
        <v>1015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1026</v>
      </c>
      <c r="F21" s="306" t="s">
        <v>1027</v>
      </c>
      <c r="G21" s="306" t="s">
        <v>315</v>
      </c>
      <c r="H21" s="372" t="s">
        <v>1025</v>
      </c>
      <c r="I21" s="306" t="s">
        <v>957</v>
      </c>
      <c r="J21" s="393" t="s">
        <v>1016</v>
      </c>
      <c r="K21" s="393" t="s">
        <v>1015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498</v>
      </c>
      <c r="F22" s="306" t="s">
        <v>1027</v>
      </c>
      <c r="G22" s="306" t="s">
        <v>315</v>
      </c>
      <c r="H22" s="372" t="s">
        <v>1025</v>
      </c>
      <c r="I22" s="306" t="s">
        <v>1028</v>
      </c>
      <c r="J22" s="393" t="s">
        <v>1016</v>
      </c>
      <c r="K22" s="393" t="s">
        <v>1015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498</v>
      </c>
      <c r="F23" s="306" t="s">
        <v>1027</v>
      </c>
      <c r="G23" s="306" t="s">
        <v>315</v>
      </c>
      <c r="H23" s="372" t="s">
        <v>1025</v>
      </c>
      <c r="I23" s="306" t="s">
        <v>1028</v>
      </c>
      <c r="J23" s="393" t="s">
        <v>1016</v>
      </c>
      <c r="K23" s="393" t="s">
        <v>1015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1027</v>
      </c>
      <c r="G24" s="306" t="s">
        <v>315</v>
      </c>
      <c r="H24" s="372" t="s">
        <v>957</v>
      </c>
      <c r="I24" s="306" t="s">
        <v>1028</v>
      </c>
      <c r="J24" s="393" t="s">
        <v>1016</v>
      </c>
      <c r="K24" s="393" t="s">
        <v>1015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1027</v>
      </c>
      <c r="G25" s="306" t="s">
        <v>315</v>
      </c>
      <c r="H25" s="372" t="s">
        <v>957</v>
      </c>
      <c r="I25" s="306" t="s">
        <v>1028</v>
      </c>
      <c r="J25" s="393" t="s">
        <v>1016</v>
      </c>
      <c r="K25" s="393" t="s">
        <v>1015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1029</v>
      </c>
      <c r="G26" s="306"/>
      <c r="H26" s="372" t="s">
        <v>56</v>
      </c>
      <c r="I26" s="372" t="s">
        <v>1030</v>
      </c>
      <c r="J26" s="393" t="s">
        <v>1016</v>
      </c>
      <c r="K26" s="393" t="s">
        <v>1015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1031</v>
      </c>
      <c r="J27" s="393" t="s">
        <v>1016</v>
      </c>
      <c r="K27" s="393" t="s">
        <v>1015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1031</v>
      </c>
      <c r="J28" s="393" t="s">
        <v>1016</v>
      </c>
      <c r="K28" s="393" t="s">
        <v>1015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1031</v>
      </c>
      <c r="J29" s="393" t="s">
        <v>1016</v>
      </c>
      <c r="K29" s="393" t="s">
        <v>1015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1031</v>
      </c>
      <c r="J30" s="393" t="s">
        <v>1016</v>
      </c>
      <c r="K30" s="393" t="s">
        <v>1015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1031</v>
      </c>
      <c r="J31" s="393" t="s">
        <v>1016</v>
      </c>
      <c r="K31" s="393" t="s">
        <v>1015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1031</v>
      </c>
      <c r="J32" s="393" t="s">
        <v>1016</v>
      </c>
      <c r="K32" s="393" t="s">
        <v>1015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1031</v>
      </c>
      <c r="J33" s="393" t="s">
        <v>1016</v>
      </c>
      <c r="K33" s="393" t="s">
        <v>1015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1031</v>
      </c>
      <c r="J34" s="393" t="s">
        <v>1016</v>
      </c>
      <c r="K34" s="393" t="s">
        <v>1015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1031</v>
      </c>
      <c r="J35" s="393" t="s">
        <v>1016</v>
      </c>
      <c r="K35" s="393" t="s">
        <v>1015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1031</v>
      </c>
      <c r="J36" s="393" t="s">
        <v>1016</v>
      </c>
      <c r="K36" s="393" t="s">
        <v>1015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1032</v>
      </c>
    </row>
    <row r="49" spans="2:15">
      <c r="B49" s="387" t="s">
        <v>136</v>
      </c>
      <c r="D49" t="s">
        <v>942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5" priority="1">
      <formula>AND(ISNUMBER(N6), N6&gt;=5, NOT(ISBLANK(O6)))</formula>
    </cfRule>
    <cfRule type="expression" dxfId="164" priority="2">
      <formula>AND(ISNUMBER(N6), N6&gt;=5)</formula>
    </cfRule>
    <cfRule type="expression" dxfId="163" priority="3">
      <formula>AND(ISNUMBER(N6), N6&lt;5, NOT(ISBLANK(O6)))</formula>
    </cfRule>
    <cfRule type="expression" dxfId="16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1033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1034</v>
      </c>
      <c r="J5" s="223" t="s">
        <v>1035</v>
      </c>
      <c r="K5" s="223" t="s">
        <v>1036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1037</v>
      </c>
      <c r="F6" s="282" t="s">
        <v>1037</v>
      </c>
      <c r="G6" s="282" t="s">
        <v>1037</v>
      </c>
      <c r="H6" s="282" t="s">
        <v>1037</v>
      </c>
      <c r="I6" s="282" t="s">
        <v>1037</v>
      </c>
      <c r="J6" s="392"/>
      <c r="K6" s="276"/>
      <c r="L6" s="61"/>
      <c r="M6" s="424" t="s">
        <v>756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1038</v>
      </c>
      <c r="F7" s="306" t="s">
        <v>259</v>
      </c>
      <c r="G7" s="306" t="s">
        <v>1039</v>
      </c>
      <c r="H7" s="336" t="s">
        <v>259</v>
      </c>
      <c r="I7" s="306" t="s">
        <v>1038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1040</v>
      </c>
      <c r="F8" s="306" t="s">
        <v>259</v>
      </c>
      <c r="G8" s="306" t="s">
        <v>1039</v>
      </c>
      <c r="H8" s="336" t="s">
        <v>259</v>
      </c>
      <c r="I8" s="306" t="s">
        <v>1038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>
      <c r="B9" s="266" t="s">
        <v>96</v>
      </c>
      <c r="C9" s="217" t="s">
        <v>85</v>
      </c>
      <c r="D9" s="267" t="s">
        <v>97</v>
      </c>
      <c r="E9" s="306" t="s">
        <v>1040</v>
      </c>
      <c r="F9" s="306" t="s">
        <v>259</v>
      </c>
      <c r="G9" s="306" t="s">
        <v>937</v>
      </c>
      <c r="H9" s="336" t="s">
        <v>259</v>
      </c>
      <c r="I9" s="306" t="s">
        <v>1041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495</v>
      </c>
      <c r="P9" s="199"/>
      <c r="Q9" s="199"/>
      <c r="R9" s="63"/>
      <c r="S9" s="63"/>
      <c r="T9" s="63"/>
    </row>
    <row r="10" spans="2:20">
      <c r="B10" s="266" t="s">
        <v>97</v>
      </c>
      <c r="C10" s="217" t="s">
        <v>85</v>
      </c>
      <c r="D10" s="267" t="s">
        <v>99</v>
      </c>
      <c r="E10" s="306" t="s">
        <v>1018</v>
      </c>
      <c r="F10" s="306" t="s">
        <v>259</v>
      </c>
      <c r="G10" s="306" t="s">
        <v>937</v>
      </c>
      <c r="H10" s="336" t="s">
        <v>56</v>
      </c>
      <c r="I10" s="306" t="s">
        <v>475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259</v>
      </c>
      <c r="F11" s="306" t="s">
        <v>259</v>
      </c>
      <c r="G11" s="306" t="s">
        <v>1042</v>
      </c>
      <c r="H11" s="372" t="s">
        <v>261</v>
      </c>
      <c r="I11" s="306" t="s">
        <v>475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495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259</v>
      </c>
      <c r="F12" s="306" t="s">
        <v>56</v>
      </c>
      <c r="G12" s="306" t="s">
        <v>1042</v>
      </c>
      <c r="H12" s="372" t="s">
        <v>261</v>
      </c>
      <c r="I12" s="306" t="s">
        <v>475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259</v>
      </c>
      <c r="F13" s="306" t="s">
        <v>56</v>
      </c>
      <c r="G13" s="306" t="s">
        <v>1042</v>
      </c>
      <c r="H13" s="372" t="s">
        <v>261</v>
      </c>
      <c r="I13" s="306" t="s">
        <v>475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1018</v>
      </c>
      <c r="F14" s="306" t="s">
        <v>56</v>
      </c>
      <c r="G14" s="306" t="s">
        <v>1042</v>
      </c>
      <c r="H14" s="372" t="s">
        <v>261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937</v>
      </c>
      <c r="H15" s="372" t="s">
        <v>261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846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1043</v>
      </c>
      <c r="G16" s="306" t="s">
        <v>53</v>
      </c>
      <c r="H16" s="372" t="s">
        <v>1044</v>
      </c>
      <c r="I16" s="306" t="s">
        <v>457</v>
      </c>
      <c r="J16" s="393"/>
      <c r="K16" s="300"/>
      <c r="L16" s="61"/>
      <c r="M16" s="414" t="s">
        <v>804</v>
      </c>
      <c r="N16" s="417">
        <f>COUNTIF(E7:I27, "*Casey*")/2</f>
        <v>0</v>
      </c>
      <c r="O16" s="419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1045</v>
      </c>
      <c r="G17" s="306" t="s">
        <v>718</v>
      </c>
      <c r="H17" s="61" t="s">
        <v>457</v>
      </c>
      <c r="I17" s="306" t="s">
        <v>457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987</v>
      </c>
      <c r="F18" s="306" t="s">
        <v>1045</v>
      </c>
      <c r="G18" s="306" t="s">
        <v>718</v>
      </c>
      <c r="H18" s="336" t="s">
        <v>1046</v>
      </c>
      <c r="I18" s="306" t="s">
        <v>305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987</v>
      </c>
      <c r="F19" s="306" t="s">
        <v>1045</v>
      </c>
      <c r="G19" s="306" t="s">
        <v>718</v>
      </c>
      <c r="H19" s="336" t="s">
        <v>259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495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1047</v>
      </c>
      <c r="F20" s="306" t="s">
        <v>1045</v>
      </c>
      <c r="G20" s="306" t="s">
        <v>718</v>
      </c>
      <c r="H20" s="372" t="s">
        <v>457</v>
      </c>
      <c r="I20" s="306" t="s">
        <v>475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1048</v>
      </c>
      <c r="F21" s="306" t="s">
        <v>1049</v>
      </c>
      <c r="G21" s="306" t="s">
        <v>718</v>
      </c>
      <c r="H21" s="372" t="s">
        <v>457</v>
      </c>
      <c r="I21" s="306" t="s">
        <v>475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756</v>
      </c>
      <c r="F22" s="306" t="s">
        <v>1050</v>
      </c>
      <c r="G22" s="306" t="s">
        <v>718</v>
      </c>
      <c r="H22" s="372" t="s">
        <v>259</v>
      </c>
      <c r="I22" s="306" t="s">
        <v>475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756</v>
      </c>
      <c r="F23" s="306" t="s">
        <v>1050</v>
      </c>
      <c r="G23" s="306" t="s">
        <v>718</v>
      </c>
      <c r="H23" s="372" t="s">
        <v>259</v>
      </c>
      <c r="I23" s="306" t="s">
        <v>475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756</v>
      </c>
      <c r="F24" s="306" t="s">
        <v>1051</v>
      </c>
      <c r="G24" s="306" t="s">
        <v>718</v>
      </c>
      <c r="H24" s="372" t="s">
        <v>259</v>
      </c>
      <c r="I24" s="306" t="s">
        <v>475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1052</v>
      </c>
      <c r="F25" s="306" t="s">
        <v>1053</v>
      </c>
      <c r="G25" s="306" t="s">
        <v>1054</v>
      </c>
      <c r="H25" s="372" t="s">
        <v>259</v>
      </c>
      <c r="I25" s="306" t="s">
        <v>475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1053</v>
      </c>
      <c r="G26" s="306" t="s">
        <v>1055</v>
      </c>
      <c r="H26" s="372" t="s">
        <v>259</v>
      </c>
      <c r="I26" s="306" t="s">
        <v>475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1056</v>
      </c>
      <c r="G27" s="306" t="s">
        <v>1055</v>
      </c>
      <c r="H27" s="372" t="s">
        <v>259</v>
      </c>
      <c r="I27" s="306" t="s">
        <v>475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26"/>
      <c r="D40" s="726"/>
      <c r="E40" s="726"/>
      <c r="F40" s="726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1057</v>
      </c>
    </row>
    <row r="49" spans="2:15">
      <c r="B49" s="387" t="s">
        <v>136</v>
      </c>
      <c r="D49" t="s">
        <v>1058</v>
      </c>
      <c r="M49" s="61"/>
      <c r="N49" s="62"/>
      <c r="O49" s="61"/>
    </row>
    <row r="50" spans="2:15"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161" priority="1">
      <formula>AND(ISNUMBER(N6), N6&gt;=5, NOT(ISBLANK(O6)))</formula>
    </cfRule>
    <cfRule type="expression" dxfId="160" priority="2">
      <formula>AND(ISNUMBER(N6), N6&gt;=5)</formula>
    </cfRule>
    <cfRule type="expression" dxfId="159" priority="3">
      <formula>AND(ISNUMBER(N6), N6&lt;5, NOT(ISBLANK(O6)))</formula>
    </cfRule>
    <cfRule type="expression" dxfId="15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1059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282" t="s">
        <v>1060</v>
      </c>
      <c r="G6" s="282" t="s">
        <v>1060</v>
      </c>
      <c r="H6" s="282" t="s">
        <v>1060</v>
      </c>
      <c r="I6" s="282" t="s">
        <v>1060</v>
      </c>
      <c r="J6" s="392"/>
      <c r="K6" s="276"/>
      <c r="L6" s="61"/>
      <c r="M6" s="424" t="s">
        <v>756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1061</v>
      </c>
      <c r="F7" s="306" t="s">
        <v>1061</v>
      </c>
      <c r="G7" s="306" t="s">
        <v>1061</v>
      </c>
      <c r="H7" s="306" t="s">
        <v>1061</v>
      </c>
      <c r="I7" s="306" t="s">
        <v>1061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1062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756</v>
      </c>
      <c r="F9" s="306" t="s">
        <v>54</v>
      </c>
      <c r="G9" s="306" t="s">
        <v>1062</v>
      </c>
      <c r="H9" s="336" t="s">
        <v>58</v>
      </c>
      <c r="I9" s="306" t="s">
        <v>58</v>
      </c>
      <c r="J9" s="393"/>
      <c r="K9" s="300"/>
      <c r="L9" s="61"/>
      <c r="M9" s="415" t="s">
        <v>1052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756</v>
      </c>
      <c r="F10" s="306" t="s">
        <v>54</v>
      </c>
      <c r="G10" s="306" t="s">
        <v>1062</v>
      </c>
      <c r="H10" s="336" t="s">
        <v>1063</v>
      </c>
      <c r="I10" s="306" t="s">
        <v>1064</v>
      </c>
      <c r="J10" s="353" t="s">
        <v>1052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756</v>
      </c>
      <c r="F11" s="306" t="s">
        <v>54</v>
      </c>
      <c r="G11" s="306" t="s">
        <v>1062</v>
      </c>
      <c r="H11" s="336" t="s">
        <v>1063</v>
      </c>
      <c r="I11" s="306" t="s">
        <v>259</v>
      </c>
      <c r="J11" s="353" t="s">
        <v>1052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1065</v>
      </c>
      <c r="F12" s="306" t="s">
        <v>54</v>
      </c>
      <c r="G12" s="306" t="s">
        <v>1062</v>
      </c>
      <c r="H12" s="336" t="s">
        <v>1063</v>
      </c>
      <c r="I12" s="306" t="s">
        <v>259</v>
      </c>
      <c r="J12" s="353" t="s">
        <v>1052</v>
      </c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1065</v>
      </c>
      <c r="F13" s="306" t="s">
        <v>1061</v>
      </c>
      <c r="G13" s="306" t="s">
        <v>1062</v>
      </c>
      <c r="H13" s="336" t="s">
        <v>1064</v>
      </c>
      <c r="I13" s="306" t="s">
        <v>259</v>
      </c>
      <c r="J13" s="353" t="s">
        <v>1052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1065</v>
      </c>
      <c r="F14" s="306" t="s">
        <v>1061</v>
      </c>
      <c r="G14" s="306" t="s">
        <v>1062</v>
      </c>
      <c r="H14" s="336" t="s">
        <v>1064</v>
      </c>
      <c r="I14" s="306" t="s">
        <v>1066</v>
      </c>
      <c r="J14" s="353" t="s">
        <v>1052</v>
      </c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1065</v>
      </c>
      <c r="F15" s="306" t="s">
        <v>1061</v>
      </c>
      <c r="G15" s="306" t="s">
        <v>1067</v>
      </c>
      <c r="H15" s="336" t="s">
        <v>1064</v>
      </c>
      <c r="I15" s="306" t="s">
        <v>1068</v>
      </c>
      <c r="J15" s="353" t="s">
        <v>1052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1065</v>
      </c>
      <c r="F16" s="306" t="s">
        <v>1061</v>
      </c>
      <c r="G16" s="306" t="s">
        <v>1069</v>
      </c>
      <c r="H16" s="336" t="s">
        <v>1063</v>
      </c>
      <c r="I16" s="306" t="s">
        <v>1066</v>
      </c>
      <c r="J16" s="353" t="s">
        <v>1052</v>
      </c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1065</v>
      </c>
      <c r="F17" s="306" t="s">
        <v>1070</v>
      </c>
      <c r="G17" s="306" t="s">
        <v>1069</v>
      </c>
      <c r="H17" s="336" t="s">
        <v>1071</v>
      </c>
      <c r="I17" s="306" t="s">
        <v>1072</v>
      </c>
      <c r="J17" s="353" t="s">
        <v>1052</v>
      </c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1065</v>
      </c>
      <c r="F18" s="306" t="s">
        <v>1073</v>
      </c>
      <c r="G18" s="306" t="s">
        <v>1074</v>
      </c>
      <c r="H18" s="336" t="s">
        <v>1075</v>
      </c>
      <c r="I18" s="306" t="s">
        <v>1072</v>
      </c>
      <c r="J18" s="353" t="s">
        <v>1052</v>
      </c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1065</v>
      </c>
      <c r="F19" s="306" t="s">
        <v>1076</v>
      </c>
      <c r="G19" s="306" t="s">
        <v>258</v>
      </c>
      <c r="H19" s="336" t="s">
        <v>1075</v>
      </c>
      <c r="I19" s="306" t="s">
        <v>1077</v>
      </c>
      <c r="J19" s="353" t="s">
        <v>1052</v>
      </c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1065</v>
      </c>
      <c r="F20" s="306" t="s">
        <v>1078</v>
      </c>
      <c r="G20" s="306" t="s">
        <v>258</v>
      </c>
      <c r="H20" s="336" t="s">
        <v>1075</v>
      </c>
      <c r="I20" s="306" t="s">
        <v>259</v>
      </c>
      <c r="J20" s="353" t="s">
        <v>1052</v>
      </c>
      <c r="K20" s="300"/>
      <c r="L20" s="61"/>
      <c r="M20" s="414" t="s">
        <v>64</v>
      </c>
      <c r="N20" s="417">
        <f>COUNTIF(E7:I28, "*Haikal*")/2</f>
        <v>0</v>
      </c>
      <c r="O20" s="419" t="s">
        <v>495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760</v>
      </c>
      <c r="F21" s="306" t="s">
        <v>305</v>
      </c>
      <c r="G21" s="306" t="s">
        <v>1079</v>
      </c>
      <c r="H21" s="336" t="s">
        <v>1075</v>
      </c>
      <c r="I21" s="306" t="s">
        <v>259</v>
      </c>
      <c r="J21" s="353" t="s">
        <v>1052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760</v>
      </c>
      <c r="F22" s="306" t="s">
        <v>1080</v>
      </c>
      <c r="G22" s="306" t="s">
        <v>1079</v>
      </c>
      <c r="H22" s="336" t="s">
        <v>991</v>
      </c>
      <c r="I22" s="306" t="s">
        <v>1038</v>
      </c>
      <c r="J22" s="353" t="s">
        <v>1052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760</v>
      </c>
      <c r="F23" s="306" t="s">
        <v>54</v>
      </c>
      <c r="G23" s="306" t="s">
        <v>1081</v>
      </c>
      <c r="H23" s="336" t="s">
        <v>991</v>
      </c>
      <c r="I23" s="306" t="s">
        <v>1038</v>
      </c>
      <c r="J23" s="353" t="s">
        <v>1052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760</v>
      </c>
      <c r="F24" s="306" t="s">
        <v>997</v>
      </c>
      <c r="G24" s="306" t="s">
        <v>1082</v>
      </c>
      <c r="H24" s="372" t="s">
        <v>475</v>
      </c>
      <c r="I24" s="306" t="s">
        <v>1038</v>
      </c>
      <c r="J24" s="353" t="s">
        <v>1052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760</v>
      </c>
      <c r="F25" s="306" t="s">
        <v>1083</v>
      </c>
      <c r="G25" s="306" t="s">
        <v>1082</v>
      </c>
      <c r="H25" s="372" t="s">
        <v>475</v>
      </c>
      <c r="I25" s="306" t="s">
        <v>1038</v>
      </c>
      <c r="J25" s="353" t="s">
        <v>1052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760</v>
      </c>
      <c r="F26" s="306" t="s">
        <v>1084</v>
      </c>
      <c r="G26" s="306" t="s">
        <v>1082</v>
      </c>
      <c r="H26" s="372" t="s">
        <v>259</v>
      </c>
      <c r="I26" s="306" t="s">
        <v>1038</v>
      </c>
      <c r="J26" s="353" t="s">
        <v>1052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760</v>
      </c>
      <c r="F27" s="306" t="s">
        <v>1085</v>
      </c>
      <c r="G27" s="306" t="s">
        <v>1082</v>
      </c>
      <c r="H27" s="372" t="s">
        <v>259</v>
      </c>
      <c r="I27" s="306" t="s">
        <v>1038</v>
      </c>
      <c r="J27" s="353" t="s">
        <v>1052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760</v>
      </c>
      <c r="F28" s="306" t="s">
        <v>1086</v>
      </c>
      <c r="G28" s="306" t="s">
        <v>1087</v>
      </c>
      <c r="H28" s="372" t="s">
        <v>475</v>
      </c>
      <c r="I28" s="306" t="s">
        <v>1088</v>
      </c>
      <c r="J28" s="353" t="s">
        <v>1052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1052</v>
      </c>
      <c r="J29" s="353" t="s">
        <v>1052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1052</v>
      </c>
      <c r="J30" s="353" t="s">
        <v>1052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1052</v>
      </c>
      <c r="J31" s="353" t="s">
        <v>1052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1052</v>
      </c>
      <c r="J32" s="353" t="s">
        <v>1052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1052</v>
      </c>
      <c r="J33" s="353" t="s">
        <v>1052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1052</v>
      </c>
      <c r="J34" s="353" t="s">
        <v>1052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1052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1052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1052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1052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1058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7" priority="1">
      <formula>AND(ISNUMBER(N6), N6&gt;=5, NOT(ISBLANK(O6)))</formula>
    </cfRule>
    <cfRule type="expression" dxfId="156" priority="2">
      <formula>AND(ISNUMBER(N6), N6&gt;=5)</formula>
    </cfRule>
    <cfRule type="expression" dxfId="155" priority="3">
      <formula>AND(ISNUMBER(N6), N6&lt;5, NOT(ISBLANK(O6)))</formula>
    </cfRule>
    <cfRule type="expression" dxfId="15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1090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1091</v>
      </c>
      <c r="F5" s="223" t="s">
        <v>1092</v>
      </c>
      <c r="G5" s="223" t="s">
        <v>1093</v>
      </c>
      <c r="H5" s="223" t="s">
        <v>1094</v>
      </c>
      <c r="I5" s="223" t="s">
        <v>1095</v>
      </c>
      <c r="J5" s="223" t="s">
        <v>1096</v>
      </c>
      <c r="K5" s="223">
        <v>44936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1097</v>
      </c>
      <c r="F6" s="282" t="s">
        <v>1097</v>
      </c>
      <c r="G6" s="282" t="s">
        <v>1097</v>
      </c>
      <c r="H6" s="282" t="s">
        <v>1097</v>
      </c>
      <c r="I6" s="282" t="s">
        <v>1097</v>
      </c>
      <c r="J6" s="392"/>
      <c r="K6" s="276"/>
      <c r="L6" s="61"/>
      <c r="M6" s="424" t="s">
        <v>756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1098</v>
      </c>
      <c r="H7" s="362"/>
      <c r="I7" s="306" t="s">
        <v>1098</v>
      </c>
      <c r="J7" s="393" t="s">
        <v>259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1098</v>
      </c>
      <c r="H8" s="362"/>
      <c r="I8" s="306" t="s">
        <v>1098</v>
      </c>
      <c r="J8" s="393" t="s">
        <v>259</v>
      </c>
      <c r="K8" s="300"/>
      <c r="L8" s="61"/>
      <c r="M8" s="414" t="s">
        <v>54</v>
      </c>
      <c r="N8" s="417">
        <f>COUNTIF(E7:I28, "*YZ*")/2</f>
        <v>0</v>
      </c>
      <c r="O8" s="419" t="s">
        <v>846</v>
      </c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259</v>
      </c>
      <c r="F9" s="306" t="s">
        <v>53</v>
      </c>
      <c r="G9" s="306" t="s">
        <v>1099</v>
      </c>
      <c r="H9" s="362"/>
      <c r="I9" s="306" t="s">
        <v>1100</v>
      </c>
      <c r="J9" s="393" t="s">
        <v>259</v>
      </c>
      <c r="K9" s="300"/>
      <c r="L9" s="61"/>
      <c r="M9" s="415" t="s">
        <v>1052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259</v>
      </c>
      <c r="F10" s="306" t="s">
        <v>53</v>
      </c>
      <c r="G10" s="306" t="s">
        <v>937</v>
      </c>
      <c r="H10" s="362"/>
      <c r="I10" s="306" t="s">
        <v>1101</v>
      </c>
      <c r="J10" s="393" t="s">
        <v>475</v>
      </c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259</v>
      </c>
      <c r="F11" s="306" t="s">
        <v>1102</v>
      </c>
      <c r="G11" s="306" t="s">
        <v>937</v>
      </c>
      <c r="H11" s="362"/>
      <c r="I11" s="306" t="s">
        <v>1100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259</v>
      </c>
      <c r="F12" s="306" t="s">
        <v>1102</v>
      </c>
      <c r="G12" s="306" t="s">
        <v>937</v>
      </c>
      <c r="H12" s="388"/>
      <c r="I12" s="306" t="s">
        <v>1103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259</v>
      </c>
      <c r="F13" s="306" t="s">
        <v>1104</v>
      </c>
      <c r="G13" s="306" t="s">
        <v>937</v>
      </c>
      <c r="H13" s="388"/>
      <c r="I13" s="306" t="s">
        <v>1103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259</v>
      </c>
      <c r="F14" s="306" t="s">
        <v>1105</v>
      </c>
      <c r="G14" s="306" t="s">
        <v>937</v>
      </c>
      <c r="H14" s="388"/>
      <c r="I14" s="306" t="s">
        <v>1106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259</v>
      </c>
      <c r="F15" s="306" t="s">
        <v>1105</v>
      </c>
      <c r="G15" s="306" t="s">
        <v>937</v>
      </c>
      <c r="H15" s="388"/>
      <c r="I15" s="306" t="s">
        <v>1107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1108</v>
      </c>
      <c r="F16" s="306" t="s">
        <v>1105</v>
      </c>
      <c r="G16" s="306" t="s">
        <v>937</v>
      </c>
      <c r="H16" s="388"/>
      <c r="I16" s="306" t="s">
        <v>1106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846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1108</v>
      </c>
      <c r="F17" s="306" t="s">
        <v>1105</v>
      </c>
      <c r="G17" s="306" t="s">
        <v>1087</v>
      </c>
      <c r="H17" s="362"/>
      <c r="I17" s="306" t="s">
        <v>1106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1108</v>
      </c>
      <c r="F18" s="306" t="s">
        <v>1109</v>
      </c>
      <c r="G18" s="306" t="s">
        <v>1110</v>
      </c>
      <c r="H18" s="362"/>
      <c r="I18" s="306" t="s">
        <v>1106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957</v>
      </c>
      <c r="F19" s="306" t="s">
        <v>1111</v>
      </c>
      <c r="G19" s="306" t="s">
        <v>1110</v>
      </c>
      <c r="H19" s="388"/>
      <c r="I19" s="306" t="s">
        <v>1106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1031</v>
      </c>
      <c r="F20" s="306" t="s">
        <v>1112</v>
      </c>
      <c r="G20" s="306" t="s">
        <v>1110</v>
      </c>
      <c r="H20" s="388"/>
      <c r="I20" s="306" t="s">
        <v>1039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1113</v>
      </c>
      <c r="G21" s="306" t="s">
        <v>1055</v>
      </c>
      <c r="H21" s="388"/>
      <c r="I21" s="306" t="s">
        <v>1039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1113</v>
      </c>
      <c r="G22" s="306" t="s">
        <v>1087</v>
      </c>
      <c r="H22" s="388"/>
      <c r="I22" s="306" t="s">
        <v>1039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1113</v>
      </c>
      <c r="G23" s="306" t="s">
        <v>1114</v>
      </c>
      <c r="H23" s="388"/>
      <c r="I23" s="306" t="s">
        <v>1039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1113</v>
      </c>
      <c r="G24" s="306" t="s">
        <v>1115</v>
      </c>
      <c r="H24" s="388"/>
      <c r="I24" s="306" t="s">
        <v>1039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1116</v>
      </c>
      <c r="G25" s="306" t="s">
        <v>1115</v>
      </c>
      <c r="H25" s="388"/>
      <c r="I25" s="306" t="s">
        <v>1039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1117</v>
      </c>
      <c r="G26" s="306" t="s">
        <v>1115</v>
      </c>
      <c r="H26" s="388"/>
      <c r="I26" s="306" t="s">
        <v>937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1118</v>
      </c>
      <c r="G27" s="372" t="s">
        <v>517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1118</v>
      </c>
      <c r="G28" s="372" t="s">
        <v>517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1058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53" priority="1">
      <formula>AND(ISNUMBER(N6), N6&gt;=5, NOT(ISBLANK(O6)))</formula>
    </cfRule>
    <cfRule type="expression" dxfId="152" priority="2">
      <formula>AND(ISNUMBER(N6), N6&gt;=5)</formula>
    </cfRule>
    <cfRule type="expression" dxfId="151" priority="3">
      <formula>AND(ISNUMBER(N6), N6&lt;5, NOT(ISBLANK(O6)))</formula>
    </cfRule>
    <cfRule type="expression" dxfId="150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1119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1120</v>
      </c>
      <c r="F5" s="223" t="s">
        <v>1121</v>
      </c>
      <c r="G5" s="223" t="s">
        <v>1122</v>
      </c>
      <c r="H5" s="223" t="s">
        <v>1123</v>
      </c>
      <c r="I5" s="223" t="s">
        <v>1124</v>
      </c>
      <c r="J5" s="223" t="s">
        <v>1125</v>
      </c>
      <c r="K5" s="223" t="s">
        <v>1126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421</v>
      </c>
      <c r="F6" s="282" t="s">
        <v>421</v>
      </c>
      <c r="G6" s="282" t="s">
        <v>421</v>
      </c>
      <c r="H6" s="282" t="s">
        <v>421</v>
      </c>
      <c r="I6" s="282" t="s">
        <v>421</v>
      </c>
      <c r="J6" s="392"/>
      <c r="K6" s="276"/>
      <c r="L6" s="61"/>
      <c r="M6" s="424" t="s">
        <v>756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260</v>
      </c>
      <c r="F7" s="306" t="s">
        <v>1127</v>
      </c>
      <c r="G7" s="306" t="s">
        <v>54</v>
      </c>
      <c r="H7" s="306" t="s">
        <v>305</v>
      </c>
      <c r="I7" s="336" t="s">
        <v>1128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1041</v>
      </c>
      <c r="G8" s="306" t="s">
        <v>54</v>
      </c>
      <c r="H8" s="306" t="s">
        <v>305</v>
      </c>
      <c r="I8" s="372" t="s">
        <v>1087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1129</v>
      </c>
      <c r="G9" s="372" t="s">
        <v>259</v>
      </c>
      <c r="H9" s="306" t="s">
        <v>305</v>
      </c>
      <c r="I9" s="372" t="s">
        <v>1087</v>
      </c>
      <c r="J9" s="393"/>
      <c r="K9" s="300"/>
      <c r="L9" s="61"/>
      <c r="M9" s="415" t="s">
        <v>1052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1130</v>
      </c>
      <c r="G10" s="372" t="s">
        <v>259</v>
      </c>
      <c r="H10" s="306" t="s">
        <v>305</v>
      </c>
      <c r="I10" s="372" t="s">
        <v>1087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1130</v>
      </c>
      <c r="G11" s="213" t="s">
        <v>259</v>
      </c>
      <c r="H11" s="306" t="s">
        <v>1131</v>
      </c>
      <c r="I11" s="372" t="s">
        <v>1087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1132</v>
      </c>
      <c r="G12" s="336" t="s">
        <v>957</v>
      </c>
      <c r="H12" s="306" t="s">
        <v>1131</v>
      </c>
      <c r="I12" s="372" t="s">
        <v>1087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1108</v>
      </c>
      <c r="G13" s="336" t="s">
        <v>957</v>
      </c>
      <c r="H13" s="306" t="s">
        <v>1131</v>
      </c>
      <c r="I13" s="372" t="s">
        <v>1087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314</v>
      </c>
      <c r="G14" s="336" t="s">
        <v>957</v>
      </c>
      <c r="H14" s="306" t="s">
        <v>1131</v>
      </c>
      <c r="I14" s="372" t="s">
        <v>1087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314</v>
      </c>
      <c r="G15" s="336" t="s">
        <v>957</v>
      </c>
      <c r="H15" s="306" t="s">
        <v>1131</v>
      </c>
      <c r="I15" s="372" t="s">
        <v>1087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1133</v>
      </c>
      <c r="G16" s="336" t="s">
        <v>957</v>
      </c>
      <c r="H16" s="306" t="s">
        <v>1131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1134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1135</v>
      </c>
      <c r="F17" s="374" t="s">
        <v>1136</v>
      </c>
      <c r="G17" s="336" t="s">
        <v>957</v>
      </c>
      <c r="H17" s="306" t="s">
        <v>1131</v>
      </c>
      <c r="I17" s="336" t="s">
        <v>258</v>
      </c>
      <c r="J17" s="393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498</v>
      </c>
      <c r="F18" s="374" t="s">
        <v>1133</v>
      </c>
      <c r="G18" s="372" t="s">
        <v>1137</v>
      </c>
      <c r="H18" s="306" t="s">
        <v>1131</v>
      </c>
      <c r="I18" s="336" t="s">
        <v>1135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498</v>
      </c>
      <c r="F19" s="374" t="s">
        <v>314</v>
      </c>
      <c r="G19" s="213" t="s">
        <v>1137</v>
      </c>
      <c r="H19" s="306" t="s">
        <v>1131</v>
      </c>
      <c r="I19" s="336" t="s">
        <v>1138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498</v>
      </c>
      <c r="F20" s="374" t="s">
        <v>314</v>
      </c>
      <c r="G20" s="213" t="s">
        <v>1139</v>
      </c>
      <c r="H20" s="306" t="s">
        <v>1131</v>
      </c>
      <c r="I20" s="372" t="s">
        <v>1140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1141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498</v>
      </c>
      <c r="F21" s="374" t="s">
        <v>1142</v>
      </c>
      <c r="G21" s="213" t="s">
        <v>1108</v>
      </c>
      <c r="H21" s="336" t="s">
        <v>1143</v>
      </c>
      <c r="I21" s="372" t="s">
        <v>1140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498</v>
      </c>
      <c r="F22" s="374" t="s">
        <v>1142</v>
      </c>
      <c r="G22" s="372" t="s">
        <v>1043</v>
      </c>
      <c r="H22" s="336" t="s">
        <v>1143</v>
      </c>
      <c r="I22" s="372" t="s">
        <v>1140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498</v>
      </c>
      <c r="F23" s="374" t="s">
        <v>475</v>
      </c>
      <c r="G23" s="372" t="s">
        <v>1144</v>
      </c>
      <c r="H23" s="336" t="s">
        <v>1145</v>
      </c>
      <c r="I23" s="372" t="s">
        <v>1146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498</v>
      </c>
      <c r="F24" s="374" t="s">
        <v>475</v>
      </c>
      <c r="G24" s="372" t="s">
        <v>1147</v>
      </c>
      <c r="H24" s="336" t="s">
        <v>1145</v>
      </c>
      <c r="I24" s="372" t="s">
        <v>1146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1135</v>
      </c>
      <c r="F25" s="374" t="s">
        <v>475</v>
      </c>
      <c r="G25" s="372" t="s">
        <v>1148</v>
      </c>
      <c r="H25" s="372" t="s">
        <v>53</v>
      </c>
      <c r="I25" s="372" t="s">
        <v>1149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261</v>
      </c>
      <c r="F26" s="374" t="s">
        <v>1150</v>
      </c>
      <c r="G26" s="372" t="s">
        <v>1148</v>
      </c>
      <c r="H26" s="372" t="s">
        <v>53</v>
      </c>
      <c r="I26" s="372" t="s">
        <v>1149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261</v>
      </c>
      <c r="F27" s="374" t="s">
        <v>1150</v>
      </c>
      <c r="G27" s="372" t="s">
        <v>1148</v>
      </c>
      <c r="H27" s="372" t="s">
        <v>53</v>
      </c>
      <c r="I27" s="372" t="s">
        <v>1149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261</v>
      </c>
      <c r="F28" s="374" t="s">
        <v>1150</v>
      </c>
      <c r="G28" s="372" t="s">
        <v>1148</v>
      </c>
      <c r="H28" s="372" t="s">
        <v>53</v>
      </c>
      <c r="I28" s="372" t="s">
        <v>1149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9" priority="1">
      <formula>AND(ISNUMBER(N6), N6&gt;=5, NOT(ISBLANK(O6)))</formula>
    </cfRule>
    <cfRule type="expression" dxfId="148" priority="2">
      <formula>AND(ISNUMBER(N6), N6&gt;=5)</formula>
    </cfRule>
    <cfRule type="expression" dxfId="147" priority="3">
      <formula>AND(ISNUMBER(N6), N6&lt;5, NOT(ISBLANK(O6)))</formula>
    </cfRule>
    <cfRule type="expression" dxfId="146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1152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1153</v>
      </c>
      <c r="H5" s="223" t="s">
        <v>1154</v>
      </c>
      <c r="I5" s="223" t="s">
        <v>1155</v>
      </c>
      <c r="J5" s="360" t="s">
        <v>1156</v>
      </c>
      <c r="K5" s="223" t="s">
        <v>1157</v>
      </c>
      <c r="L5" s="61"/>
      <c r="M5" s="423" t="s">
        <v>80</v>
      </c>
      <c r="N5" s="421" t="s">
        <v>81</v>
      </c>
      <c r="O5" s="425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876</v>
      </c>
      <c r="F6" s="282" t="s">
        <v>876</v>
      </c>
      <c r="G6" s="282" t="s">
        <v>876</v>
      </c>
      <c r="H6" s="282" t="s">
        <v>876</v>
      </c>
      <c r="I6" s="282" t="s">
        <v>876</v>
      </c>
      <c r="J6" s="390"/>
      <c r="K6" s="276"/>
      <c r="L6" s="61"/>
      <c r="M6" s="424" t="s">
        <v>756</v>
      </c>
      <c r="N6" s="417">
        <f>COUNTIF(E7:I28, "*Rowvan*")/2</f>
        <v>0</v>
      </c>
      <c r="O6" s="432" t="s">
        <v>1158</v>
      </c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1159</v>
      </c>
      <c r="F7" s="373" t="s">
        <v>1041</v>
      </c>
      <c r="G7" s="372" t="s">
        <v>1159</v>
      </c>
      <c r="H7" s="336" t="s">
        <v>1018</v>
      </c>
      <c r="I7" s="336" t="s">
        <v>259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1158</v>
      </c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1159</v>
      </c>
      <c r="F8" s="373" t="s">
        <v>1041</v>
      </c>
      <c r="G8" s="436" t="s">
        <v>1159</v>
      </c>
      <c r="H8" s="336" t="s">
        <v>1018</v>
      </c>
      <c r="I8" s="372" t="s">
        <v>259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1159</v>
      </c>
      <c r="F9" s="372" t="s">
        <v>1041</v>
      </c>
      <c r="G9" s="302" t="s">
        <v>1160</v>
      </c>
      <c r="H9" s="336" t="s">
        <v>1018</v>
      </c>
      <c r="I9" s="372" t="s">
        <v>259</v>
      </c>
      <c r="J9" s="391"/>
      <c r="K9" s="300"/>
      <c r="L9" s="61"/>
      <c r="M9" s="415" t="s">
        <v>1052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1159</v>
      </c>
      <c r="F10" s="336" t="s">
        <v>1161</v>
      </c>
      <c r="G10" s="302" t="s">
        <v>1160</v>
      </c>
      <c r="H10" s="336" t="s">
        <v>1018</v>
      </c>
      <c r="I10" s="372" t="s">
        <v>259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1159</v>
      </c>
      <c r="F11" s="336" t="s">
        <v>1049</v>
      </c>
      <c r="G11" s="302" t="s">
        <v>1162</v>
      </c>
      <c r="H11" s="336" t="s">
        <v>1018</v>
      </c>
      <c r="I11" s="372" t="s">
        <v>259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1160</v>
      </c>
      <c r="F12" s="336" t="s">
        <v>58</v>
      </c>
      <c r="G12" s="302" t="s">
        <v>1162</v>
      </c>
      <c r="H12" s="336" t="s">
        <v>1018</v>
      </c>
      <c r="I12" s="372" t="s">
        <v>259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1160</v>
      </c>
      <c r="F13" s="434" t="s">
        <v>54</v>
      </c>
      <c r="G13" s="302" t="s">
        <v>1162</v>
      </c>
      <c r="H13" s="372" t="s">
        <v>259</v>
      </c>
      <c r="I13" s="372" t="s">
        <v>259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1160</v>
      </c>
      <c r="F14" s="435" t="s">
        <v>1163</v>
      </c>
      <c r="G14" s="302" t="s">
        <v>1162</v>
      </c>
      <c r="H14" s="372" t="s">
        <v>259</v>
      </c>
      <c r="I14" s="372" t="s">
        <v>259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1160</v>
      </c>
      <c r="F15" s="435" t="s">
        <v>1163</v>
      </c>
      <c r="G15" s="302" t="s">
        <v>54</v>
      </c>
      <c r="H15" s="372" t="s">
        <v>259</v>
      </c>
      <c r="I15" s="372" t="s">
        <v>259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1164</v>
      </c>
      <c r="F16" s="374" t="s">
        <v>1163</v>
      </c>
      <c r="G16" s="355" t="s">
        <v>54</v>
      </c>
      <c r="H16" s="372" t="s">
        <v>1165</v>
      </c>
      <c r="I16" s="372" t="s">
        <v>259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1166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1164</v>
      </c>
      <c r="F17" s="306" t="s">
        <v>1167</v>
      </c>
      <c r="G17" s="336" t="s">
        <v>498</v>
      </c>
      <c r="H17" s="372" t="s">
        <v>457</v>
      </c>
      <c r="I17" s="372" t="s">
        <v>54</v>
      </c>
      <c r="J17" s="391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1168</v>
      </c>
      <c r="F18" s="374" t="s">
        <v>1163</v>
      </c>
      <c r="G18" s="372" t="s">
        <v>498</v>
      </c>
      <c r="H18" s="372" t="s">
        <v>1169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457</v>
      </c>
      <c r="F19" s="374" t="s">
        <v>1170</v>
      </c>
      <c r="G19" s="372" t="s">
        <v>498</v>
      </c>
      <c r="H19" s="372" t="s">
        <v>1169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1171</v>
      </c>
      <c r="F20" s="374" t="s">
        <v>1172</v>
      </c>
      <c r="G20" s="372" t="s">
        <v>498</v>
      </c>
      <c r="H20" s="372" t="s">
        <v>1169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1171</v>
      </c>
      <c r="F21" s="374" t="s">
        <v>1173</v>
      </c>
      <c r="G21" s="372" t="s">
        <v>498</v>
      </c>
      <c r="H21" s="372" t="s">
        <v>1174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1171</v>
      </c>
      <c r="F22" s="374" t="s">
        <v>1173</v>
      </c>
      <c r="G22" s="437" t="s">
        <v>1175</v>
      </c>
      <c r="H22" s="372" t="s">
        <v>1174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1176</v>
      </c>
      <c r="G23" s="437" t="s">
        <v>1175</v>
      </c>
      <c r="H23" s="372" t="s">
        <v>1174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1176</v>
      </c>
      <c r="G24" s="370" t="s">
        <v>56</v>
      </c>
      <c r="H24" s="372" t="s">
        <v>1052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1177</v>
      </c>
      <c r="G25" s="370" t="s">
        <v>56</v>
      </c>
      <c r="H25" s="372" t="s">
        <v>1052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1178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1178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1179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1089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5" priority="1">
      <formula>AND(ISNUMBER(N6), N6&gt;=5, NOT(ISBLANK(O6)))</formula>
    </cfRule>
    <cfRule type="expression" dxfId="144" priority="2">
      <formula>AND(ISNUMBER(N6), N6&gt;=5)</formula>
    </cfRule>
    <cfRule type="expression" dxfId="143" priority="3">
      <formula>AND(ISNUMBER(N6), N6&lt;5, NOT(ISBLANK(O6)))</formula>
    </cfRule>
    <cfRule type="expression" dxfId="142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1180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1181</v>
      </c>
      <c r="F6" s="282" t="s">
        <v>1181</v>
      </c>
      <c r="G6" s="282" t="s">
        <v>1181</v>
      </c>
      <c r="H6" s="282" t="s">
        <v>1181</v>
      </c>
      <c r="I6" s="282" t="s">
        <v>1181</v>
      </c>
      <c r="J6" s="298"/>
      <c r="K6" s="276"/>
      <c r="L6" s="61"/>
      <c r="M6" s="424" t="s">
        <v>756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1182</v>
      </c>
      <c r="F7" s="373" t="s">
        <v>1183</v>
      </c>
      <c r="G7" s="372" t="s">
        <v>1184</v>
      </c>
      <c r="H7" s="336" t="s">
        <v>1184</v>
      </c>
      <c r="I7" s="336" t="s">
        <v>1184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1182</v>
      </c>
      <c r="F8" s="306" t="s">
        <v>991</v>
      </c>
      <c r="G8" s="372" t="s">
        <v>1184</v>
      </c>
      <c r="H8" s="372" t="s">
        <v>259</v>
      </c>
      <c r="I8" s="372" t="s">
        <v>259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991</v>
      </c>
      <c r="F9" s="306" t="s">
        <v>1185</v>
      </c>
      <c r="G9" s="372" t="s">
        <v>1186</v>
      </c>
      <c r="H9" s="372" t="s">
        <v>259</v>
      </c>
      <c r="I9" s="372" t="s">
        <v>259</v>
      </c>
      <c r="J9" s="318"/>
      <c r="K9" s="300"/>
      <c r="L9" s="61"/>
      <c r="M9" s="415" t="s">
        <v>1052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991</v>
      </c>
      <c r="F10" s="306" t="s">
        <v>1185</v>
      </c>
      <c r="G10" s="372" t="s">
        <v>1187</v>
      </c>
      <c r="H10" s="372" t="s">
        <v>259</v>
      </c>
      <c r="I10" s="372" t="s">
        <v>259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991</v>
      </c>
      <c r="F11" s="306" t="s">
        <v>1185</v>
      </c>
      <c r="G11" s="372" t="s">
        <v>1187</v>
      </c>
      <c r="H11" s="372" t="s">
        <v>259</v>
      </c>
      <c r="I11" s="372" t="s">
        <v>259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991</v>
      </c>
      <c r="F12" s="431" t="s">
        <v>58</v>
      </c>
      <c r="G12" s="372" t="s">
        <v>1187</v>
      </c>
      <c r="H12" s="372" t="s">
        <v>259</v>
      </c>
      <c r="I12" s="372" t="s">
        <v>957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991</v>
      </c>
      <c r="F13" s="373" t="s">
        <v>58</v>
      </c>
      <c r="G13" s="372" t="s">
        <v>1187</v>
      </c>
      <c r="H13" s="372" t="s">
        <v>259</v>
      </c>
      <c r="I13" s="372" t="s">
        <v>957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1188</v>
      </c>
      <c r="F14" s="430" t="s">
        <v>1189</v>
      </c>
      <c r="G14" s="372" t="s">
        <v>1187</v>
      </c>
      <c r="H14" s="372" t="s">
        <v>259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1188</v>
      </c>
      <c r="F15" s="374" t="s">
        <v>56</v>
      </c>
      <c r="G15" s="372" t="s">
        <v>1187</v>
      </c>
      <c r="H15" s="372" t="s">
        <v>259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991</v>
      </c>
      <c r="F16" s="374" t="s">
        <v>1163</v>
      </c>
      <c r="G16" s="372" t="s">
        <v>1165</v>
      </c>
      <c r="H16" s="372" t="s">
        <v>259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295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1190</v>
      </c>
      <c r="F17" s="374" t="s">
        <v>1163</v>
      </c>
      <c r="G17" s="372" t="s">
        <v>1165</v>
      </c>
      <c r="H17" s="336" t="s">
        <v>53</v>
      </c>
      <c r="I17" s="372" t="s">
        <v>56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314</v>
      </c>
      <c r="F18" s="374" t="s">
        <v>1163</v>
      </c>
      <c r="G18" s="372" t="s">
        <v>1165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314</v>
      </c>
      <c r="F19" s="374" t="s">
        <v>56</v>
      </c>
      <c r="G19" s="372" t="s">
        <v>1191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314</v>
      </c>
      <c r="F20" s="374" t="s">
        <v>56</v>
      </c>
      <c r="G20" s="372" t="s">
        <v>1191</v>
      </c>
      <c r="H20" s="336" t="s">
        <v>53</v>
      </c>
      <c r="I20" s="336" t="s">
        <v>1192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314</v>
      </c>
      <c r="F21" s="374" t="s">
        <v>756</v>
      </c>
      <c r="G21" s="372" t="s">
        <v>1193</v>
      </c>
      <c r="H21" s="336" t="s">
        <v>53</v>
      </c>
      <c r="I21" s="336" t="s">
        <v>1192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314</v>
      </c>
      <c r="F22" s="374" t="s">
        <v>756</v>
      </c>
      <c r="G22" s="372" t="s">
        <v>1193</v>
      </c>
      <c r="H22" s="336" t="s">
        <v>53</v>
      </c>
      <c r="I22" s="336" t="s">
        <v>1192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1188</v>
      </c>
      <c r="F23" s="374" t="s">
        <v>1195</v>
      </c>
      <c r="G23" s="372" t="s">
        <v>1196</v>
      </c>
      <c r="H23" s="336" t="s">
        <v>53</v>
      </c>
      <c r="I23" s="336" t="s">
        <v>1192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1188</v>
      </c>
      <c r="F24" s="374" t="s">
        <v>1195</v>
      </c>
      <c r="G24" s="372" t="s">
        <v>1197</v>
      </c>
      <c r="H24" s="374" t="s">
        <v>986</v>
      </c>
      <c r="I24" s="336" t="s">
        <v>957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1188</v>
      </c>
      <c r="F25" s="374" t="s">
        <v>1198</v>
      </c>
      <c r="G25" s="372" t="s">
        <v>1199</v>
      </c>
      <c r="H25" s="374" t="s">
        <v>986</v>
      </c>
      <c r="I25" s="336" t="s">
        <v>957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1188</v>
      </c>
      <c r="F26" s="374" t="s">
        <v>1198</v>
      </c>
      <c r="G26" s="372" t="s">
        <v>1199</v>
      </c>
      <c r="H26" s="374" t="s">
        <v>986</v>
      </c>
      <c r="I26" s="336" t="s">
        <v>957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1198</v>
      </c>
      <c r="G27" s="372" t="s">
        <v>1199</v>
      </c>
      <c r="H27" s="374" t="s">
        <v>986</v>
      </c>
      <c r="I27" s="336" t="s">
        <v>957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1198</v>
      </c>
      <c r="G28" s="372" t="s">
        <v>1199</v>
      </c>
      <c r="H28" s="374" t="s">
        <v>986</v>
      </c>
      <c r="I28" s="336" t="s">
        <v>957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41" priority="1">
      <formula>AND(ISNUMBER(N6), N6&gt;=5, NOT(ISBLANK(O6)))</formula>
    </cfRule>
    <cfRule type="expression" dxfId="140" priority="2">
      <formula>AND(ISNUMBER(N6), N6&gt;=5)</formula>
    </cfRule>
    <cfRule type="expression" dxfId="139" priority="3">
      <formula>AND(ISNUMBER(N6), N6&lt;5, NOT(ISBLANK(O6)))</formula>
    </cfRule>
    <cfRule type="expression" dxfId="13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1201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1202</v>
      </c>
      <c r="F5" s="223" t="s">
        <v>1203</v>
      </c>
      <c r="G5" s="223" t="s">
        <v>1204</v>
      </c>
      <c r="H5" s="360" t="s">
        <v>1205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844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1060</v>
      </c>
      <c r="F6" s="427" t="s">
        <v>1060</v>
      </c>
      <c r="G6" s="429" t="s">
        <v>1060</v>
      </c>
      <c r="H6" s="428"/>
      <c r="I6" s="282" t="s">
        <v>1060</v>
      </c>
      <c r="J6" s="298"/>
      <c r="K6" s="276"/>
      <c r="L6" s="61"/>
      <c r="M6" s="424" t="s">
        <v>756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>
      <c r="B7" s="264" t="s">
        <v>92</v>
      </c>
      <c r="C7" s="245" t="s">
        <v>85</v>
      </c>
      <c r="D7" s="244" t="s">
        <v>94</v>
      </c>
      <c r="E7" s="306" t="s">
        <v>1043</v>
      </c>
      <c r="F7" s="336" t="s">
        <v>1206</v>
      </c>
      <c r="G7" s="374" t="s">
        <v>1043</v>
      </c>
      <c r="H7" s="362"/>
      <c r="I7" s="336" t="s">
        <v>1043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1207</v>
      </c>
      <c r="P7" s="199"/>
      <c r="R7" s="63"/>
      <c r="S7" s="63"/>
      <c r="T7" s="63"/>
    </row>
    <row r="8" spans="2:20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1206</v>
      </c>
      <c r="G8" s="374" t="s">
        <v>1043</v>
      </c>
      <c r="H8" s="362"/>
      <c r="I8" s="336" t="s">
        <v>1043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1206</v>
      </c>
      <c r="G9" s="374" t="s">
        <v>1043</v>
      </c>
      <c r="H9" s="362"/>
      <c r="I9" s="336" t="s">
        <v>1208</v>
      </c>
      <c r="J9" s="318"/>
      <c r="K9" s="300"/>
      <c r="L9" s="61"/>
      <c r="M9" s="415" t="s">
        <v>1052</v>
      </c>
      <c r="N9" s="417">
        <f>COUNTIF(E7:I28, "*Henry*")/2</f>
        <v>0</v>
      </c>
      <c r="O9" s="413" t="s">
        <v>1209</v>
      </c>
      <c r="P9" s="199"/>
      <c r="Q9" s="224"/>
      <c r="R9" s="63"/>
      <c r="S9" s="63"/>
      <c r="T9" s="63"/>
    </row>
    <row r="10" spans="2:20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1206</v>
      </c>
      <c r="G10" s="374" t="s">
        <v>1043</v>
      </c>
      <c r="H10" s="362"/>
      <c r="I10" s="336" t="s">
        <v>1208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295</v>
      </c>
      <c r="P10" s="199"/>
      <c r="Q10" s="224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1206</v>
      </c>
      <c r="G11" s="374" t="s">
        <v>1043</v>
      </c>
      <c r="H11" s="362"/>
      <c r="I11" s="336" t="s">
        <v>259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1043</v>
      </c>
      <c r="G12" s="374" t="s">
        <v>1043</v>
      </c>
      <c r="H12" s="388"/>
      <c r="I12" s="336" t="s">
        <v>259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495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1210</v>
      </c>
      <c r="G13" s="336" t="s">
        <v>1206</v>
      </c>
      <c r="H13" s="388"/>
      <c r="I13" s="336" t="s">
        <v>259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732</v>
      </c>
      <c r="G14" s="336" t="s">
        <v>1206</v>
      </c>
      <c r="H14" s="388"/>
      <c r="I14" s="336" t="s">
        <v>259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495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732</v>
      </c>
      <c r="G15" s="336" t="s">
        <v>1206</v>
      </c>
      <c r="H15" s="388"/>
      <c r="I15" s="336" t="s">
        <v>1211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261</v>
      </c>
      <c r="F16" s="374" t="s">
        <v>64</v>
      </c>
      <c r="G16" s="336" t="s">
        <v>1206</v>
      </c>
      <c r="H16" s="388"/>
      <c r="I16" s="336" t="s">
        <v>1211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261</v>
      </c>
      <c r="F17" s="374" t="s">
        <v>64</v>
      </c>
      <c r="G17" s="336" t="s">
        <v>1212</v>
      </c>
      <c r="H17" s="362"/>
      <c r="I17" s="336" t="s">
        <v>1159</v>
      </c>
      <c r="J17" s="318"/>
      <c r="K17" s="300"/>
      <c r="L17" s="61"/>
      <c r="M17" s="414" t="s">
        <v>804</v>
      </c>
      <c r="N17" s="417">
        <f>COUNTIF(E7:I28, "*Casey*")/2</f>
        <v>0</v>
      </c>
      <c r="O17" s="419" t="s">
        <v>495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261</v>
      </c>
      <c r="F18" s="374" t="s">
        <v>756</v>
      </c>
      <c r="G18" s="336" t="s">
        <v>1212</v>
      </c>
      <c r="H18" s="362"/>
      <c r="I18" s="336" t="s">
        <v>1213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495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261</v>
      </c>
      <c r="F19" s="374" t="s">
        <v>756</v>
      </c>
      <c r="G19" s="336" t="s">
        <v>1212</v>
      </c>
      <c r="H19" s="388"/>
      <c r="I19" s="336" t="s">
        <v>1214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495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261</v>
      </c>
      <c r="F20" s="374" t="s">
        <v>1215</v>
      </c>
      <c r="G20" s="336" t="s">
        <v>1212</v>
      </c>
      <c r="H20" s="388"/>
      <c r="I20" s="336" t="s">
        <v>1214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1216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261</v>
      </c>
      <c r="F21" s="374" t="s">
        <v>1215</v>
      </c>
      <c r="G21" s="336" t="s">
        <v>1212</v>
      </c>
      <c r="H21" s="388"/>
      <c r="I21" s="336" t="s">
        <v>1214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1194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756</v>
      </c>
      <c r="F22" s="374" t="s">
        <v>1215</v>
      </c>
      <c r="G22" s="336" t="s">
        <v>1206</v>
      </c>
      <c r="H22" s="388"/>
      <c r="I22" s="336" t="s">
        <v>1214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1194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756</v>
      </c>
      <c r="F23" s="374" t="s">
        <v>1215</v>
      </c>
      <c r="G23" s="372" t="s">
        <v>475</v>
      </c>
      <c r="H23" s="388"/>
      <c r="I23" s="336" t="s">
        <v>1214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756</v>
      </c>
      <c r="F24" s="374" t="s">
        <v>1215</v>
      </c>
      <c r="G24" s="372" t="s">
        <v>475</v>
      </c>
      <c r="H24" s="388"/>
      <c r="I24" s="336" t="s">
        <v>1217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756</v>
      </c>
      <c r="F25" s="374" t="s">
        <v>1215</v>
      </c>
      <c r="G25" s="372" t="s">
        <v>475</v>
      </c>
      <c r="H25" s="388"/>
      <c r="I25" s="336" t="s">
        <v>1218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1219</v>
      </c>
      <c r="G26" s="372" t="s">
        <v>475</v>
      </c>
      <c r="H26" s="388"/>
      <c r="I26" s="372" t="s">
        <v>1217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1219</v>
      </c>
      <c r="G27" s="372" t="s">
        <v>475</v>
      </c>
      <c r="H27" s="388"/>
      <c r="I27" s="372" t="s">
        <v>1217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1219</v>
      </c>
      <c r="G28" s="372" t="s">
        <v>475</v>
      </c>
      <c r="H28" s="388"/>
      <c r="I28" s="372" t="s">
        <v>1217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26"/>
      <c r="D41" s="726"/>
      <c r="E41" s="726"/>
      <c r="F41" s="726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1200</v>
      </c>
    </row>
    <row r="50" spans="2:15">
      <c r="B50" s="387" t="s">
        <v>136</v>
      </c>
      <c r="D50" t="s">
        <v>1151</v>
      </c>
      <c r="M50" s="61"/>
      <c r="N50" s="62"/>
      <c r="O50" s="61"/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137" priority="1">
      <formula>AND(ISNUMBER(N6), N6&gt;=5, NOT(ISBLANK(O6)))</formula>
    </cfRule>
    <cfRule type="expression" dxfId="136" priority="2">
      <formula>AND(ISNUMBER(N6), N6&gt;=5)</formula>
    </cfRule>
    <cfRule type="expression" dxfId="135" priority="3">
      <formula>AND(ISNUMBER(N6), N6&lt;5, NOT(ISBLANK(O6)))</formula>
    </cfRule>
    <cfRule type="expression" dxfId="134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1220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1221</v>
      </c>
      <c r="F5" s="223" t="s">
        <v>1222</v>
      </c>
      <c r="G5" s="223" t="s">
        <v>1223</v>
      </c>
      <c r="H5" s="223" t="s">
        <v>1224</v>
      </c>
      <c r="I5" s="223" t="s">
        <v>1225</v>
      </c>
      <c r="J5" s="223" t="s">
        <v>1226</v>
      </c>
      <c r="K5" s="223" t="s">
        <v>1227</v>
      </c>
      <c r="L5" s="61"/>
      <c r="M5" s="376" t="s">
        <v>80</v>
      </c>
      <c r="N5" s="404" t="s">
        <v>81</v>
      </c>
      <c r="O5" s="411" t="s">
        <v>844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97" t="s">
        <v>53</v>
      </c>
      <c r="N6" s="405">
        <f>COUNTIF(E8:I29, "*YB*")/2</f>
        <v>7</v>
      </c>
      <c r="O6" s="408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1235</v>
      </c>
      <c r="F7" s="282" t="s">
        <v>1235</v>
      </c>
      <c r="G7" s="282" t="s">
        <v>1235</v>
      </c>
      <c r="H7" s="282" t="s">
        <v>1235</v>
      </c>
      <c r="I7" s="282" t="s">
        <v>1235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1236</v>
      </c>
      <c r="F8" s="373" t="s">
        <v>55</v>
      </c>
      <c r="G8" s="372" t="s">
        <v>54</v>
      </c>
      <c r="H8" s="412" t="s">
        <v>54</v>
      </c>
      <c r="I8" s="336" t="s">
        <v>1237</v>
      </c>
      <c r="J8" s="318"/>
      <c r="K8" s="301"/>
      <c r="L8" s="61"/>
      <c r="M8" s="399" t="s">
        <v>1052</v>
      </c>
      <c r="N8" s="406">
        <f>COUNTIF(E8:I29, "*Henry*")/2</f>
        <v>5</v>
      </c>
      <c r="O8" s="396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1236</v>
      </c>
      <c r="F9" s="373" t="s">
        <v>55</v>
      </c>
      <c r="G9" s="372" t="s">
        <v>54</v>
      </c>
      <c r="H9" s="370" t="s">
        <v>54</v>
      </c>
      <c r="I9" s="336" t="s">
        <v>1237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1236</v>
      </c>
      <c r="F10" s="306" t="s">
        <v>55</v>
      </c>
      <c r="G10" s="372" t="s">
        <v>308</v>
      </c>
      <c r="H10" s="370" t="s">
        <v>54</v>
      </c>
      <c r="I10" s="336" t="s">
        <v>1237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1238</v>
      </c>
      <c r="P10" s="224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1236</v>
      </c>
      <c r="F11" s="306" t="s">
        <v>1239</v>
      </c>
      <c r="G11" s="372" t="s">
        <v>308</v>
      </c>
      <c r="H11" s="370" t="s">
        <v>54</v>
      </c>
      <c r="I11" s="336" t="s">
        <v>1237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495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1236</v>
      </c>
      <c r="F12" s="306" t="s">
        <v>1239</v>
      </c>
      <c r="G12" s="372" t="s">
        <v>308</v>
      </c>
      <c r="H12" s="370" t="s">
        <v>54</v>
      </c>
      <c r="I12" s="336" t="s">
        <v>1237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1236</v>
      </c>
      <c r="F13" s="374" t="s">
        <v>1240</v>
      </c>
      <c r="G13" s="372" t="s">
        <v>54</v>
      </c>
      <c r="H13" s="370" t="s">
        <v>54</v>
      </c>
      <c r="I13" s="336" t="s">
        <v>1237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495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1236</v>
      </c>
      <c r="F14" s="374" t="s">
        <v>1240</v>
      </c>
      <c r="G14" s="372" t="s">
        <v>54</v>
      </c>
      <c r="H14" s="370" t="s">
        <v>54</v>
      </c>
      <c r="I14" s="336" t="s">
        <v>1237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1241</v>
      </c>
      <c r="G15" s="372" t="s">
        <v>54</v>
      </c>
      <c r="H15" s="370" t="s">
        <v>54</v>
      </c>
      <c r="I15" s="336" t="s">
        <v>1237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1194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1241</v>
      </c>
      <c r="G16" s="372" t="s">
        <v>54</v>
      </c>
      <c r="H16" s="370" t="s">
        <v>1242</v>
      </c>
      <c r="I16" s="372" t="s">
        <v>53</v>
      </c>
      <c r="J16" s="318"/>
      <c r="K16" s="300"/>
      <c r="L16" s="61"/>
      <c r="M16" s="401" t="s">
        <v>804</v>
      </c>
      <c r="N16" s="406">
        <f>COUNTIF(E8:I29, "*Casey*")/2</f>
        <v>0</v>
      </c>
      <c r="O16" s="410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1243</v>
      </c>
      <c r="G17" s="372" t="s">
        <v>54</v>
      </c>
      <c r="H17" s="370" t="s">
        <v>1242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261</v>
      </c>
      <c r="F18" s="374" t="s">
        <v>1244</v>
      </c>
      <c r="G18" s="372" t="s">
        <v>54</v>
      </c>
      <c r="H18" s="336" t="s">
        <v>1245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495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261</v>
      </c>
      <c r="F19" s="374" t="s">
        <v>1246</v>
      </c>
      <c r="G19" s="372" t="s">
        <v>54</v>
      </c>
      <c r="H19" s="336" t="s">
        <v>1245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261</v>
      </c>
      <c r="F20" s="374" t="s">
        <v>1246</v>
      </c>
      <c r="G20" s="372" t="s">
        <v>54</v>
      </c>
      <c r="H20" s="336" t="s">
        <v>1245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1194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261</v>
      </c>
      <c r="F21" s="374" t="s">
        <v>1246</v>
      </c>
      <c r="G21" s="372" t="s">
        <v>54</v>
      </c>
      <c r="H21" s="336" t="s">
        <v>1245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1194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1246</v>
      </c>
      <c r="G22" s="372" t="s">
        <v>54</v>
      </c>
      <c r="H22" s="336" t="s">
        <v>1245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1247</v>
      </c>
      <c r="G23" s="372" t="s">
        <v>54</v>
      </c>
      <c r="H23" s="336" t="s">
        <v>1245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1248</v>
      </c>
      <c r="G24" s="370" t="s">
        <v>54</v>
      </c>
      <c r="H24" s="336" t="s">
        <v>1245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1249</v>
      </c>
      <c r="G25" s="370" t="s">
        <v>54</v>
      </c>
      <c r="H25" s="336" t="s">
        <v>1245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1249</v>
      </c>
      <c r="G26" s="370" t="s">
        <v>54</v>
      </c>
      <c r="H26" s="370" t="s">
        <v>1250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1249</v>
      </c>
      <c r="G27" s="372" t="s">
        <v>54</v>
      </c>
      <c r="H27" s="370" t="s">
        <v>1250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1249</v>
      </c>
      <c r="G28" s="372" t="s">
        <v>54</v>
      </c>
      <c r="H28" s="370" t="s">
        <v>1250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1249</v>
      </c>
      <c r="G29" s="372" t="s">
        <v>54</v>
      </c>
      <c r="H29" s="370" t="s">
        <v>1250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1251</v>
      </c>
    </row>
    <row r="51" spans="2:15">
      <c r="B51" s="387" t="s">
        <v>136</v>
      </c>
      <c r="D51" t="s">
        <v>1151</v>
      </c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133" priority="1">
      <formula>AND(ISNUMBER(N6), N6&gt;=5, NOT(ISBLANK(O6)))</formula>
    </cfRule>
    <cfRule type="expression" dxfId="132" priority="2">
      <formula>AND(ISNUMBER(N6), N6&gt;=5)</formula>
    </cfRule>
    <cfRule type="expression" dxfId="131" priority="3">
      <formula>AND(ISNUMBER(N6), N6&lt;5, NOT(ISBLANK(O6)))</formula>
    </cfRule>
    <cfRule type="expression" dxfId="130" priority="4">
      <formula>AND(ISNUMBER(N6), N6&lt;5, ISBLANK(O6))</formula>
    </cfRule>
  </conditionalFormatting>
  <conditionalFormatting sqref="N14">
    <cfRule type="expression" dxfId="129" priority="9">
      <formula>AND(ISNUMBER(N14), N14&gt;=5, NOT(ISBLANK(O15)))</formula>
    </cfRule>
    <cfRule type="expression" dxfId="128" priority="10">
      <formula>AND(ISNUMBER(N14), N14&gt;=5)</formula>
    </cfRule>
    <cfRule type="expression" dxfId="127" priority="11">
      <formula>AND(ISNUMBER(N14), N14&lt;5, NOT(ISBLANK(O15)))</formula>
    </cfRule>
    <cfRule type="expression" dxfId="126" priority="12">
      <formula>AND(ISNUMBER(N14), N14&lt;5, ISBLANK(O15))</formula>
    </cfRule>
  </conditionalFormatting>
  <conditionalFormatting sqref="N15">
    <cfRule type="expression" dxfId="125" priority="13">
      <formula>AND(ISNUMBER(N15), N15&gt;=5, NOT(ISBLANK(#REF!)))</formula>
    </cfRule>
    <cfRule type="expression" dxfId="124" priority="14">
      <formula>AND(ISNUMBER(N15), N15&gt;=5)</formula>
    </cfRule>
    <cfRule type="expression" dxfId="123" priority="15">
      <formula>AND(ISNUMBER(N15), N15&lt;5, NOT(ISBLANK(#REF!)))</formula>
    </cfRule>
    <cfRule type="expression" dxfId="122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77" t="s">
        <v>53</v>
      </c>
      <c r="N6" s="383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259</v>
      </c>
      <c r="F7" s="282" t="s">
        <v>259</v>
      </c>
      <c r="G7" s="282" t="s">
        <v>259</v>
      </c>
      <c r="H7" s="282" t="s">
        <v>259</v>
      </c>
      <c r="I7" s="282" t="s">
        <v>259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5.75" thickBot="1">
      <c r="B8" s="264" t="s">
        <v>92</v>
      </c>
      <c r="C8" s="245" t="s">
        <v>85</v>
      </c>
      <c r="D8" s="244" t="s">
        <v>94</v>
      </c>
      <c r="E8" s="306" t="s">
        <v>991</v>
      </c>
      <c r="F8" s="373" t="s">
        <v>54</v>
      </c>
      <c r="G8" s="372" t="s">
        <v>991</v>
      </c>
      <c r="H8" s="336" t="s">
        <v>991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5.75" thickBot="1">
      <c r="B9" s="266" t="s">
        <v>94</v>
      </c>
      <c r="C9" s="217" t="s">
        <v>85</v>
      </c>
      <c r="D9" s="267" t="s">
        <v>95</v>
      </c>
      <c r="E9" s="306" t="s">
        <v>991</v>
      </c>
      <c r="F9" s="373" t="s">
        <v>54</v>
      </c>
      <c r="G9" s="372" t="s">
        <v>259</v>
      </c>
      <c r="H9" s="336" t="s">
        <v>991</v>
      </c>
      <c r="I9" s="372" t="s">
        <v>259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495</v>
      </c>
      <c r="P9" s="199"/>
      <c r="Q9" s="240"/>
      <c r="R9" s="63"/>
      <c r="S9" s="63"/>
      <c r="T9" s="63"/>
    </row>
    <row r="10" spans="2:20" ht="15.75" thickBot="1">
      <c r="B10" s="266" t="s">
        <v>95</v>
      </c>
      <c r="C10" s="217" t="s">
        <v>85</v>
      </c>
      <c r="D10" s="267" t="s">
        <v>96</v>
      </c>
      <c r="E10" s="306" t="s">
        <v>991</v>
      </c>
      <c r="F10" s="306" t="s">
        <v>54</v>
      </c>
      <c r="G10" s="372" t="s">
        <v>259</v>
      </c>
      <c r="H10" s="336" t="s">
        <v>991</v>
      </c>
      <c r="I10" s="372" t="s">
        <v>259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 ht="15.75" thickBot="1">
      <c r="B11" s="266" t="s">
        <v>96</v>
      </c>
      <c r="C11" s="217" t="s">
        <v>85</v>
      </c>
      <c r="D11" s="267" t="s">
        <v>97</v>
      </c>
      <c r="E11" s="306" t="s">
        <v>991</v>
      </c>
      <c r="F11" s="306" t="s">
        <v>54</v>
      </c>
      <c r="G11" s="372" t="s">
        <v>259</v>
      </c>
      <c r="H11" s="336" t="s">
        <v>991</v>
      </c>
      <c r="I11" s="372" t="s">
        <v>259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 thickBot="1">
      <c r="B12" s="266" t="s">
        <v>97</v>
      </c>
      <c r="C12" s="217" t="s">
        <v>85</v>
      </c>
      <c r="D12" s="267" t="s">
        <v>99</v>
      </c>
      <c r="E12" s="306" t="s">
        <v>991</v>
      </c>
      <c r="F12" s="306" t="s">
        <v>54</v>
      </c>
      <c r="G12" s="213" t="s">
        <v>259</v>
      </c>
      <c r="H12" s="336" t="s">
        <v>991</v>
      </c>
      <c r="I12" s="372" t="s">
        <v>259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991</v>
      </c>
      <c r="F13" s="374" t="s">
        <v>1253</v>
      </c>
      <c r="G13" s="336" t="s">
        <v>991</v>
      </c>
      <c r="H13" s="372" t="s">
        <v>259</v>
      </c>
      <c r="I13" s="372" t="s">
        <v>259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991</v>
      </c>
      <c r="F14" s="374" t="s">
        <v>1253</v>
      </c>
      <c r="G14" s="336" t="s">
        <v>991</v>
      </c>
      <c r="H14" s="372" t="s">
        <v>259</v>
      </c>
      <c r="I14" s="372" t="s">
        <v>259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259</v>
      </c>
      <c r="F15" s="374" t="s">
        <v>1253</v>
      </c>
      <c r="G15" s="336" t="s">
        <v>991</v>
      </c>
      <c r="H15" s="372" t="s">
        <v>259</v>
      </c>
      <c r="I15" s="372" t="s">
        <v>259</v>
      </c>
      <c r="J15" s="318"/>
      <c r="K15" s="300"/>
      <c r="L15" s="61"/>
      <c r="M15" s="378" t="s">
        <v>804</v>
      </c>
      <c r="N15" s="384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259</v>
      </c>
      <c r="F16" s="374" t="s">
        <v>1253</v>
      </c>
      <c r="G16" s="336" t="s">
        <v>991</v>
      </c>
      <c r="H16" s="372" t="s">
        <v>259</v>
      </c>
      <c r="I16" s="372" t="s">
        <v>259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1254</v>
      </c>
      <c r="F17" s="374" t="s">
        <v>1253</v>
      </c>
      <c r="G17" s="336" t="s">
        <v>991</v>
      </c>
      <c r="H17" s="372" t="s">
        <v>259</v>
      </c>
      <c r="I17" s="372" t="s">
        <v>259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1063</v>
      </c>
      <c r="G18" s="336" t="s">
        <v>991</v>
      </c>
      <c r="H18" s="336" t="s">
        <v>991</v>
      </c>
      <c r="I18" s="336" t="s">
        <v>991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1063</v>
      </c>
      <c r="G19" s="372" t="s">
        <v>259</v>
      </c>
      <c r="H19" s="336" t="s">
        <v>991</v>
      </c>
      <c r="I19" s="336" t="s">
        <v>991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1255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1063</v>
      </c>
      <c r="G20" s="372" t="s">
        <v>314</v>
      </c>
      <c r="H20" s="372" t="s">
        <v>1256</v>
      </c>
      <c r="I20" s="336" t="s">
        <v>991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1255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1063</v>
      </c>
      <c r="G21" s="372" t="s">
        <v>314</v>
      </c>
      <c r="H21" s="372" t="s">
        <v>1256</v>
      </c>
      <c r="I21" s="336" t="s">
        <v>991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261</v>
      </c>
      <c r="F22" s="374" t="s">
        <v>1063</v>
      </c>
      <c r="G22" s="372" t="s">
        <v>314</v>
      </c>
      <c r="H22" s="372" t="s">
        <v>1256</v>
      </c>
      <c r="I22" s="336" t="s">
        <v>991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1063</v>
      </c>
      <c r="G23" s="372" t="s">
        <v>314</v>
      </c>
      <c r="H23" s="372" t="s">
        <v>1256</v>
      </c>
      <c r="I23" s="336" t="s">
        <v>991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1063</v>
      </c>
      <c r="G24" s="372" t="s">
        <v>314</v>
      </c>
      <c r="H24" s="372" t="s">
        <v>1256</v>
      </c>
      <c r="I24" s="336" t="s">
        <v>991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1063</v>
      </c>
      <c r="G25" s="372" t="s">
        <v>314</v>
      </c>
      <c r="H25" s="372" t="s">
        <v>314</v>
      </c>
      <c r="I25" s="336" t="s">
        <v>991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1063</v>
      </c>
      <c r="G26" s="372" t="s">
        <v>314</v>
      </c>
      <c r="H26" s="372" t="s">
        <v>314</v>
      </c>
      <c r="I26" s="372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261</v>
      </c>
      <c r="F27" s="374" t="s">
        <v>1063</v>
      </c>
      <c r="G27" s="372" t="s">
        <v>314</v>
      </c>
      <c r="H27" s="372" t="s">
        <v>314</v>
      </c>
      <c r="I27" s="372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1063</v>
      </c>
      <c r="G28" s="372" t="s">
        <v>314</v>
      </c>
      <c r="H28" s="372" t="s">
        <v>314</v>
      </c>
      <c r="I28" s="372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957</v>
      </c>
      <c r="F29" s="374" t="s">
        <v>1063</v>
      </c>
      <c r="G29" s="372" t="s">
        <v>314</v>
      </c>
      <c r="H29" s="372" t="s">
        <v>314</v>
      </c>
      <c r="I29" s="372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>
      <c r="M51" s="61"/>
      <c r="N51" s="62"/>
      <c r="O51" s="61"/>
    </row>
    <row r="52" spans="2:15">
      <c r="D52" t="s">
        <v>1258</v>
      </c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21" priority="1">
      <formula>AND(ISNUMBER(N6), N6&gt;=5, NOT(ISBLANK(O6)))</formula>
    </cfRule>
    <cfRule type="expression" dxfId="120" priority="2">
      <formula>AND(ISNUMBER(N6), N6&gt;=5)</formula>
    </cfRule>
    <cfRule type="expression" dxfId="119" priority="3">
      <formula>AND(ISNUMBER(N6), N6&lt;5, NOT(ISBLANK(O6)))</formula>
    </cfRule>
    <cfRule type="expression" dxfId="118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1259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1260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1261</v>
      </c>
      <c r="G12" s="371" t="s">
        <v>1260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308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308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1262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1263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1264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1264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1262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1262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1262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1262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1257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1266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68" t="s">
        <v>53</v>
      </c>
      <c r="N6" s="369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259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259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259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308</v>
      </c>
      <c r="G11" s="336"/>
      <c r="H11" s="358" t="s">
        <v>259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308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804</v>
      </c>
      <c r="N15" s="365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1241</v>
      </c>
      <c r="G16" s="358" t="s">
        <v>1182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495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1241</v>
      </c>
      <c r="G17" s="358" t="s">
        <v>1182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495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1241</v>
      </c>
      <c r="G18" s="306" t="s">
        <v>1182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1182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1182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1182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1182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1182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1182</v>
      </c>
      <c r="G24" s="336"/>
      <c r="H24" s="358"/>
      <c r="I24" s="336" t="s">
        <v>1049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1182</v>
      </c>
      <c r="G25" s="336"/>
      <c r="H25" s="358"/>
      <c r="I25" s="336" t="s">
        <v>1049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1182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1267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1262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1262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1269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1270</v>
      </c>
      <c r="F5" s="223" t="s">
        <v>1271</v>
      </c>
      <c r="G5" s="223" t="s">
        <v>1272</v>
      </c>
      <c r="H5" s="223" t="s">
        <v>1273</v>
      </c>
      <c r="I5" s="223" t="s">
        <v>1274</v>
      </c>
      <c r="J5" s="223" t="s">
        <v>1275</v>
      </c>
      <c r="K5" s="223" t="s">
        <v>1276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259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259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259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259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259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1262</v>
      </c>
      <c r="G13" s="336" t="s">
        <v>63</v>
      </c>
      <c r="H13" s="358" t="s">
        <v>259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259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259</v>
      </c>
      <c r="I15" s="358" t="s">
        <v>63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259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1241</v>
      </c>
      <c r="G17" s="336" t="s">
        <v>63</v>
      </c>
      <c r="H17" s="336" t="s">
        <v>259</v>
      </c>
      <c r="I17" s="336" t="s">
        <v>1277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1241</v>
      </c>
      <c r="G18" s="336" t="s">
        <v>63</v>
      </c>
      <c r="H18" s="336" t="s">
        <v>259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1278</v>
      </c>
      <c r="G20" s="336" t="s">
        <v>63</v>
      </c>
      <c r="H20" s="336" t="s">
        <v>259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1278</v>
      </c>
      <c r="G21" s="336" t="s">
        <v>63</v>
      </c>
      <c r="H21" s="358" t="s">
        <v>259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1278</v>
      </c>
      <c r="G22" s="336" t="s">
        <v>63</v>
      </c>
      <c r="H22" s="358" t="s">
        <v>259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1278</v>
      </c>
      <c r="G23" s="336" t="s">
        <v>1279</v>
      </c>
      <c r="H23" s="358" t="s">
        <v>259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1108</v>
      </c>
      <c r="F24" s="358" t="s">
        <v>1280</v>
      </c>
      <c r="G24" s="336" t="s">
        <v>58</v>
      </c>
      <c r="H24" s="358" t="s">
        <v>259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1108</v>
      </c>
      <c r="F25" s="358" t="s">
        <v>1280</v>
      </c>
      <c r="G25" s="336" t="s">
        <v>58</v>
      </c>
      <c r="H25" s="358" t="s">
        <v>259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475</v>
      </c>
      <c r="F26" s="358" t="s">
        <v>1280</v>
      </c>
      <c r="G26" s="336"/>
      <c r="H26" s="358" t="s">
        <v>259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475</v>
      </c>
      <c r="F27" s="358" t="s">
        <v>1280</v>
      </c>
      <c r="G27" s="336"/>
      <c r="H27" s="358" t="s">
        <v>259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259</v>
      </c>
      <c r="F28" s="358" t="s">
        <v>1241</v>
      </c>
      <c r="G28" s="294"/>
      <c r="H28" s="358" t="s">
        <v>1281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259</v>
      </c>
      <c r="F29" s="358" t="s">
        <v>1241</v>
      </c>
      <c r="G29" s="294"/>
      <c r="H29" s="358" t="s">
        <v>1281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1282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1283</v>
      </c>
      <c r="F5" s="223" t="s">
        <v>1284</v>
      </c>
      <c r="G5" s="360" t="s">
        <v>1285</v>
      </c>
      <c r="H5" s="223" t="s">
        <v>1286</v>
      </c>
      <c r="I5" s="223" t="s">
        <v>1287</v>
      </c>
      <c r="J5" s="223" t="s">
        <v>1288</v>
      </c>
      <c r="K5" s="223" t="s">
        <v>1289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361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1290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1290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1290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1290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1290</v>
      </c>
      <c r="G12" s="362"/>
      <c r="H12" s="358" t="s">
        <v>1279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495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1290</v>
      </c>
      <c r="G13" s="362"/>
      <c r="H13" s="358" t="s">
        <v>1279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1290</v>
      </c>
      <c r="G14" s="362"/>
      <c r="H14" s="358" t="s">
        <v>1291</v>
      </c>
      <c r="I14" s="358" t="s">
        <v>1292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1290</v>
      </c>
      <c r="G15" s="362"/>
      <c r="H15" s="336" t="s">
        <v>1291</v>
      </c>
      <c r="I15" s="336" t="s">
        <v>1292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1290</v>
      </c>
      <c r="G16" s="362"/>
      <c r="H16" s="336" t="s">
        <v>61</v>
      </c>
      <c r="I16" s="336" t="s">
        <v>1293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1290</v>
      </c>
      <c r="G17" s="362"/>
      <c r="H17" s="336" t="s">
        <v>61</v>
      </c>
      <c r="I17" s="336" t="s">
        <v>1293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693</v>
      </c>
      <c r="G18" s="362"/>
      <c r="H18" s="336" t="s">
        <v>61</v>
      </c>
      <c r="I18" s="336" t="s">
        <v>1293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693</v>
      </c>
      <c r="G19" s="362"/>
      <c r="H19" s="336" t="s">
        <v>63</v>
      </c>
      <c r="I19" s="336" t="s">
        <v>1294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693</v>
      </c>
      <c r="G20" s="362"/>
      <c r="H20" s="336" t="s">
        <v>63</v>
      </c>
      <c r="I20" s="336" t="s">
        <v>1294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1295</v>
      </c>
      <c r="F21" s="336" t="s">
        <v>693</v>
      </c>
      <c r="G21" s="362"/>
      <c r="H21" s="358" t="s">
        <v>63</v>
      </c>
      <c r="I21" s="358" t="s">
        <v>1296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1295</v>
      </c>
      <c r="F22" s="358" t="s">
        <v>1297</v>
      </c>
      <c r="G22" s="362"/>
      <c r="H22" s="358" t="s">
        <v>63</v>
      </c>
      <c r="I22" s="358" t="s">
        <v>1296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1295</v>
      </c>
      <c r="F23" s="358" t="s">
        <v>1297</v>
      </c>
      <c r="G23" s="362"/>
      <c r="H23" s="358" t="s">
        <v>63</v>
      </c>
      <c r="I23" s="358" t="s">
        <v>1296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1295</v>
      </c>
      <c r="F24" s="358" t="s">
        <v>1297</v>
      </c>
      <c r="G24" s="362"/>
      <c r="H24" s="358" t="s">
        <v>63</v>
      </c>
      <c r="I24" s="358" t="s">
        <v>1296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1295</v>
      </c>
      <c r="F25" s="358" t="s">
        <v>1297</v>
      </c>
      <c r="G25" s="362"/>
      <c r="H25" s="358" t="s">
        <v>63</v>
      </c>
      <c r="I25" s="358" t="s">
        <v>259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1298</v>
      </c>
      <c r="F26" s="358" t="s">
        <v>1297</v>
      </c>
      <c r="G26" s="362"/>
      <c r="H26" s="358" t="s">
        <v>63</v>
      </c>
      <c r="I26" s="358" t="s">
        <v>259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1298</v>
      </c>
      <c r="F27" s="358" t="s">
        <v>1297</v>
      </c>
      <c r="G27" s="362"/>
      <c r="H27" s="358" t="s">
        <v>63</v>
      </c>
      <c r="I27" s="358" t="s">
        <v>259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1298</v>
      </c>
      <c r="F28" s="358" t="s">
        <v>1297</v>
      </c>
      <c r="G28" s="321"/>
      <c r="H28" s="358" t="s">
        <v>63</v>
      </c>
      <c r="I28" s="358" t="s">
        <v>259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1298</v>
      </c>
      <c r="F29" s="358" t="s">
        <v>1297</v>
      </c>
      <c r="G29" s="321"/>
      <c r="H29" s="358" t="s">
        <v>63</v>
      </c>
      <c r="I29" s="358" t="s">
        <v>259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1299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1300</v>
      </c>
      <c r="I5" s="223" t="s">
        <v>1301</v>
      </c>
      <c r="J5" s="223" t="s">
        <v>1302</v>
      </c>
      <c r="K5" s="223" t="s">
        <v>1303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1254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1304</v>
      </c>
      <c r="F12" s="336" t="s">
        <v>62</v>
      </c>
      <c r="G12" s="336" t="s">
        <v>1304</v>
      </c>
      <c r="H12" s="336" t="s">
        <v>1304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1304</v>
      </c>
      <c r="F13" s="336" t="s">
        <v>62</v>
      </c>
      <c r="G13" s="336" t="s">
        <v>1304</v>
      </c>
      <c r="H13" s="336" t="s">
        <v>1304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1304</v>
      </c>
      <c r="F14" s="336" t="s">
        <v>62</v>
      </c>
      <c r="G14" s="336" t="s">
        <v>1304</v>
      </c>
      <c r="H14" s="336" t="s">
        <v>1304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1304</v>
      </c>
      <c r="F15" s="336" t="s">
        <v>62</v>
      </c>
      <c r="G15" s="336" t="s">
        <v>1304</v>
      </c>
      <c r="H15" s="336" t="s">
        <v>1304</v>
      </c>
      <c r="I15" s="306" t="s">
        <v>54</v>
      </c>
      <c r="J15" s="318"/>
      <c r="K15" s="300"/>
      <c r="L15" s="61"/>
      <c r="M15" s="329" t="s">
        <v>804</v>
      </c>
      <c r="N15" s="326">
        <f>COUNTIF(E8:I29, "*Casey*")/2</f>
        <v>0</v>
      </c>
      <c r="O15" s="224" t="s">
        <v>495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1304</v>
      </c>
      <c r="F16" s="336" t="s">
        <v>62</v>
      </c>
      <c r="G16" s="336" t="s">
        <v>1305</v>
      </c>
      <c r="H16" s="336" t="s">
        <v>1304</v>
      </c>
      <c r="I16" s="336" t="s">
        <v>1306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1305</v>
      </c>
      <c r="H17" s="336" t="s">
        <v>1304</v>
      </c>
      <c r="I17" s="336" t="s">
        <v>1306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1307</v>
      </c>
      <c r="G18" s="336" t="s">
        <v>1305</v>
      </c>
      <c r="H18" s="336" t="s">
        <v>1304</v>
      </c>
      <c r="I18" s="336" t="s">
        <v>1308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836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1307</v>
      </c>
      <c r="G19" s="336" t="s">
        <v>1305</v>
      </c>
      <c r="H19" s="336" t="s">
        <v>1305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1307</v>
      </c>
      <c r="G20" s="336" t="s">
        <v>1309</v>
      </c>
      <c r="H20" s="336" t="s">
        <v>1305</v>
      </c>
      <c r="I20" s="336" t="s">
        <v>1308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1307</v>
      </c>
      <c r="G21" s="336" t="s">
        <v>1309</v>
      </c>
      <c r="H21" s="336" t="s">
        <v>1305</v>
      </c>
      <c r="I21" s="336" t="s">
        <v>1306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1310</v>
      </c>
      <c r="G22" s="336" t="s">
        <v>1311</v>
      </c>
      <c r="H22" s="336" t="s">
        <v>1307</v>
      </c>
      <c r="I22" s="336" t="s">
        <v>1277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1310</v>
      </c>
      <c r="G23" s="336" t="s">
        <v>1312</v>
      </c>
      <c r="H23" s="336" t="s">
        <v>1307</v>
      </c>
      <c r="I23" s="336" t="s">
        <v>1313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1314</v>
      </c>
      <c r="G24" s="336" t="s">
        <v>1315</v>
      </c>
      <c r="H24" s="336" t="s">
        <v>1316</v>
      </c>
      <c r="I24" s="336" t="s">
        <v>1313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1314</v>
      </c>
      <c r="G25" s="336" t="s">
        <v>1315</v>
      </c>
      <c r="H25" s="336" t="s">
        <v>1316</v>
      </c>
      <c r="I25" s="336" t="s">
        <v>1313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1314</v>
      </c>
      <c r="G26" s="336" t="s">
        <v>1315</v>
      </c>
      <c r="H26" s="336" t="s">
        <v>1316</v>
      </c>
      <c r="I26" s="336" t="s">
        <v>1313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1314</v>
      </c>
      <c r="G27" s="336" t="s">
        <v>1315</v>
      </c>
      <c r="H27" s="336" t="s">
        <v>1316</v>
      </c>
      <c r="I27" s="336" t="s">
        <v>1317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745</v>
      </c>
      <c r="G28" s="294" t="s">
        <v>745</v>
      </c>
      <c r="H28" s="336" t="s">
        <v>61</v>
      </c>
      <c r="I28" s="336" t="s">
        <v>1313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745</v>
      </c>
      <c r="G29" s="294" t="s">
        <v>745</v>
      </c>
      <c r="H29" s="336" t="s">
        <v>61</v>
      </c>
      <c r="I29" s="336" t="s">
        <v>1313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1318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COUNTIF(E8:I29,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804</v>
      </c>
      <c r="F8" s="306" t="s">
        <v>1319</v>
      </c>
      <c r="G8" s="306" t="s">
        <v>804</v>
      </c>
      <c r="H8" s="306" t="s">
        <v>259</v>
      </c>
      <c r="I8" s="306"/>
      <c r="J8" s="318" t="s">
        <v>804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804</v>
      </c>
      <c r="F9" s="306" t="s">
        <v>1319</v>
      </c>
      <c r="G9" s="306" t="s">
        <v>804</v>
      </c>
      <c r="H9" s="306" t="s">
        <v>475</v>
      </c>
      <c r="I9" s="306"/>
      <c r="J9" s="318" t="s">
        <v>804</v>
      </c>
      <c r="K9" s="300"/>
      <c r="L9" s="61"/>
      <c r="M9" s="329" t="s">
        <v>56</v>
      </c>
      <c r="N9" s="326">
        <f>COUNTIF(E8:I29,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804</v>
      </c>
      <c r="F10" s="306" t="s">
        <v>1319</v>
      </c>
      <c r="G10" s="306" t="s">
        <v>1320</v>
      </c>
      <c r="H10" s="306" t="s">
        <v>259</v>
      </c>
      <c r="I10" s="306" t="s">
        <v>58</v>
      </c>
      <c r="J10" s="318" t="s">
        <v>804</v>
      </c>
      <c r="K10" s="300"/>
      <c r="L10" s="61"/>
      <c r="M10" s="329" t="s">
        <v>57</v>
      </c>
      <c r="N10" s="326">
        <f>COUNTIF(E8:I29,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804</v>
      </c>
      <c r="F11" s="306" t="s">
        <v>1319</v>
      </c>
      <c r="G11" s="306"/>
      <c r="H11" s="306" t="s">
        <v>259</v>
      </c>
      <c r="I11" s="306" t="s">
        <v>58</v>
      </c>
      <c r="J11" s="318" t="s">
        <v>804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1174</v>
      </c>
      <c r="G12" s="336" t="s">
        <v>62</v>
      </c>
      <c r="H12" s="336" t="s">
        <v>259</v>
      </c>
      <c r="I12" s="336"/>
      <c r="J12" s="318" t="s">
        <v>804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1174</v>
      </c>
      <c r="G13" s="336" t="s">
        <v>62</v>
      </c>
      <c r="H13" s="336" t="s">
        <v>259</v>
      </c>
      <c r="I13" s="336"/>
      <c r="J13" s="318" t="s">
        <v>804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1321</v>
      </c>
      <c r="G14" s="336" t="s">
        <v>62</v>
      </c>
      <c r="H14" s="336" t="s">
        <v>259</v>
      </c>
      <c r="I14" s="336"/>
      <c r="J14" s="318" t="s">
        <v>804</v>
      </c>
      <c r="K14" s="300"/>
      <c r="L14" s="61"/>
      <c r="M14" s="346" t="s">
        <v>61</v>
      </c>
      <c r="N14" s="327">
        <f>COUNTIF(E8:I29, "*Tai Wei*")/2</f>
        <v>0</v>
      </c>
      <c r="O14" s="224" t="s">
        <v>1322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1321</v>
      </c>
      <c r="G15" s="336" t="s">
        <v>62</v>
      </c>
      <c r="H15" s="336" t="s">
        <v>259</v>
      </c>
      <c r="I15" s="336"/>
      <c r="J15" s="318" t="s">
        <v>804</v>
      </c>
      <c r="K15" s="300"/>
      <c r="L15" s="61"/>
      <c r="M15" s="329" t="s">
        <v>804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1323</v>
      </c>
      <c r="G16" s="336" t="s">
        <v>62</v>
      </c>
      <c r="H16" s="336" t="s">
        <v>259</v>
      </c>
      <c r="I16" s="336"/>
      <c r="J16" s="318" t="s">
        <v>804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1323</v>
      </c>
      <c r="G17" s="336" t="s">
        <v>1324</v>
      </c>
      <c r="H17" s="336" t="s">
        <v>259</v>
      </c>
      <c r="I17" s="336" t="s">
        <v>259</v>
      </c>
      <c r="J17" s="318" t="s">
        <v>804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1323</v>
      </c>
      <c r="G18" s="336" t="s">
        <v>1324</v>
      </c>
      <c r="H18" s="336" t="s">
        <v>259</v>
      </c>
      <c r="I18" s="336" t="s">
        <v>259</v>
      </c>
      <c r="J18" s="318" t="s">
        <v>804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1323</v>
      </c>
      <c r="G19" s="336" t="s">
        <v>1324</v>
      </c>
      <c r="H19" s="336" t="s">
        <v>259</v>
      </c>
      <c r="I19" s="336" t="s">
        <v>1325</v>
      </c>
      <c r="J19" s="318" t="s">
        <v>804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1323</v>
      </c>
      <c r="G20" s="336" t="s">
        <v>1324</v>
      </c>
      <c r="H20" s="336" t="s">
        <v>259</v>
      </c>
      <c r="I20" s="336" t="s">
        <v>1239</v>
      </c>
      <c r="J20" s="318" t="s">
        <v>804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1323</v>
      </c>
      <c r="G21" s="336" t="s">
        <v>1324</v>
      </c>
      <c r="H21" s="336" t="s">
        <v>259</v>
      </c>
      <c r="I21" s="336" t="s">
        <v>1239</v>
      </c>
      <c r="J21" s="318" t="s">
        <v>804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1326</v>
      </c>
      <c r="G22" s="336" t="s">
        <v>1324</v>
      </c>
      <c r="H22" s="336" t="s">
        <v>259</v>
      </c>
      <c r="I22" s="355" t="s">
        <v>1325</v>
      </c>
      <c r="J22" s="318" t="s">
        <v>804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1327</v>
      </c>
      <c r="G23" s="336" t="s">
        <v>1324</v>
      </c>
      <c r="H23" s="336" t="s">
        <v>259</v>
      </c>
      <c r="I23" s="355" t="s">
        <v>1325</v>
      </c>
      <c r="J23" s="318" t="s">
        <v>804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1327</v>
      </c>
      <c r="G24" s="336" t="s">
        <v>1324</v>
      </c>
      <c r="H24" s="336" t="s">
        <v>259</v>
      </c>
      <c r="I24" s="355" t="s">
        <v>1325</v>
      </c>
      <c r="J24" s="318" t="s">
        <v>804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1327</v>
      </c>
      <c r="G25" s="336" t="s">
        <v>1324</v>
      </c>
      <c r="H25" s="336" t="s">
        <v>259</v>
      </c>
      <c r="I25" s="336"/>
      <c r="J25" s="318" t="s">
        <v>804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1327</v>
      </c>
      <c r="G26" s="336" t="s">
        <v>1328</v>
      </c>
      <c r="H26" s="336" t="s">
        <v>259</v>
      </c>
      <c r="I26" s="336" t="s">
        <v>63</v>
      </c>
      <c r="J26" s="318" t="s">
        <v>804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1327</v>
      </c>
      <c r="G27" s="336" t="s">
        <v>1328</v>
      </c>
      <c r="H27" s="336" t="s">
        <v>259</v>
      </c>
      <c r="I27" s="336" t="s">
        <v>63</v>
      </c>
      <c r="J27" s="318" t="s">
        <v>804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1327</v>
      </c>
      <c r="G28" s="336" t="s">
        <v>1328</v>
      </c>
      <c r="H28" s="336" t="s">
        <v>259</v>
      </c>
      <c r="I28" s="336"/>
      <c r="J28" s="318" t="s">
        <v>804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1327</v>
      </c>
      <c r="G29" s="294" t="s">
        <v>1328</v>
      </c>
      <c r="H29" s="336" t="s">
        <v>259</v>
      </c>
      <c r="I29" s="336"/>
      <c r="J29" s="318" t="s">
        <v>804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804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804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804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804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1329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1331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1331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1332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1332</v>
      </c>
      <c r="G12" s="306" t="s">
        <v>59</v>
      </c>
      <c r="H12" s="306" t="s">
        <v>59</v>
      </c>
      <c r="I12" s="306" t="s">
        <v>1333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1334</v>
      </c>
      <c r="F13" s="306" t="s">
        <v>883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883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883</v>
      </c>
      <c r="G15" s="306"/>
      <c r="H15" s="306"/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883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883</v>
      </c>
      <c r="G17" s="306" t="s">
        <v>1308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1307</v>
      </c>
      <c r="F18" s="306" t="s">
        <v>883</v>
      </c>
      <c r="G18" s="306" t="s">
        <v>1308</v>
      </c>
      <c r="H18" s="306" t="s">
        <v>1335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1307</v>
      </c>
      <c r="F19" s="306" t="s">
        <v>883</v>
      </c>
      <c r="G19" s="306" t="s">
        <v>1308</v>
      </c>
      <c r="H19" s="306" t="s">
        <v>1335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1307</v>
      </c>
      <c r="F20" s="306" t="s">
        <v>883</v>
      </c>
      <c r="G20" s="306" t="s">
        <v>1308</v>
      </c>
      <c r="H20" s="306" t="s">
        <v>1335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1307</v>
      </c>
      <c r="F21" s="306" t="s">
        <v>883</v>
      </c>
      <c r="G21" s="306" t="s">
        <v>1308</v>
      </c>
      <c r="H21" s="306" t="s">
        <v>1335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1307</v>
      </c>
      <c r="F22" s="336" t="s">
        <v>1336</v>
      </c>
      <c r="G22" s="306" t="s">
        <v>1308</v>
      </c>
      <c r="H22" s="306" t="s">
        <v>1335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1307</v>
      </c>
      <c r="F23" s="336" t="s">
        <v>1337</v>
      </c>
      <c r="G23" s="306" t="s">
        <v>1308</v>
      </c>
      <c r="H23" s="306" t="s">
        <v>1335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1307</v>
      </c>
      <c r="F24" s="336" t="s">
        <v>1337</v>
      </c>
      <c r="G24" s="306" t="s">
        <v>1262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1307</v>
      </c>
      <c r="F25" s="336" t="s">
        <v>1337</v>
      </c>
      <c r="G25" s="306" t="s">
        <v>1262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1307</v>
      </c>
      <c r="F26" s="336" t="s">
        <v>1337</v>
      </c>
      <c r="G26" s="306" t="s">
        <v>1262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1307</v>
      </c>
      <c r="F27" s="336" t="s">
        <v>1337</v>
      </c>
      <c r="G27" s="306" t="s">
        <v>1262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1337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1298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1338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1339</v>
      </c>
      <c r="F5" s="223" t="s">
        <v>1340</v>
      </c>
      <c r="G5" s="223" t="s">
        <v>1341</v>
      </c>
      <c r="H5" s="223" t="s">
        <v>1342</v>
      </c>
      <c r="I5" s="223" t="s">
        <v>1343</v>
      </c>
      <c r="J5" s="223" t="s">
        <v>1344</v>
      </c>
      <c r="K5" s="223" t="s">
        <v>1345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711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1052</v>
      </c>
      <c r="F12" s="306" t="s">
        <v>58</v>
      </c>
      <c r="G12" s="306"/>
      <c r="H12" s="306" t="s">
        <v>711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1330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1052</v>
      </c>
      <c r="F13" s="306" t="s">
        <v>58</v>
      </c>
      <c r="G13" s="306" t="s">
        <v>60</v>
      </c>
      <c r="H13" s="306" t="s">
        <v>1346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1052</v>
      </c>
      <c r="F14" s="306" t="s">
        <v>58</v>
      </c>
      <c r="G14" t="s">
        <v>60</v>
      </c>
      <c r="H14" s="306" t="s">
        <v>711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1052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804</v>
      </c>
      <c r="N15" s="326">
        <f>COUNTIF(E3:K25, "*Casey*")/2</f>
        <v>0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1052</v>
      </c>
      <c r="F16" s="306" t="s">
        <v>58</v>
      </c>
      <c r="G16" s="335" t="s">
        <v>60</v>
      </c>
      <c r="H16" s="306" t="s">
        <v>1347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1052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1052</v>
      </c>
      <c r="F18" s="336" t="s">
        <v>1349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1052</v>
      </c>
      <c r="F19" s="336" t="s">
        <v>1349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1052</v>
      </c>
      <c r="F20" s="336" t="s">
        <v>1349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1052</v>
      </c>
      <c r="F21" s="336" t="s">
        <v>1349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1052</v>
      </c>
      <c r="F22" s="336" t="s">
        <v>1350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1351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1352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1352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1278</v>
      </c>
      <c r="F26" s="336" t="s">
        <v>1352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1353</v>
      </c>
      <c r="F27" s="336" t="s">
        <v>1352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1353</v>
      </c>
      <c r="F28" s="336" t="s">
        <v>1354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1353</v>
      </c>
      <c r="F29" s="336" t="s">
        <v>1355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/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1356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1357</v>
      </c>
      <c r="G5" s="223" t="s">
        <v>1358</v>
      </c>
      <c r="H5" s="223" t="s">
        <v>1359</v>
      </c>
      <c r="I5" s="223" t="s">
        <v>1360</v>
      </c>
      <c r="J5" s="223" t="s">
        <v>1361</v>
      </c>
      <c r="K5" s="223" t="s">
        <v>1362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1330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1363</v>
      </c>
      <c r="H8" s="306" t="s">
        <v>1364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1363</v>
      </c>
      <c r="H9" s="306" t="s">
        <v>1364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1363</v>
      </c>
      <c r="H10" s="306" t="s">
        <v>1364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1363</v>
      </c>
      <c r="H11" s="306" t="s">
        <v>1364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1330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804</v>
      </c>
      <c r="G12" s="306" t="s">
        <v>1363</v>
      </c>
      <c r="H12" s="306" t="s">
        <v>1364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804</v>
      </c>
      <c r="G13" s="306" t="s">
        <v>1363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1365</v>
      </c>
      <c r="F14" s="302" t="s">
        <v>804</v>
      </c>
      <c r="G14" s="306" t="s">
        <v>1363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1365</v>
      </c>
      <c r="F15" s="302" t="s">
        <v>804</v>
      </c>
      <c r="G15" s="306" t="s">
        <v>1363</v>
      </c>
      <c r="H15" s="306" t="s">
        <v>60</v>
      </c>
      <c r="I15" s="306"/>
      <c r="J15" s="318"/>
      <c r="K15" s="300"/>
      <c r="L15" s="61"/>
      <c r="M15" s="329" t="s">
        <v>804</v>
      </c>
      <c r="N15" s="326">
        <f>COUNTIF(E3:K25, "*Casey*")/2</f>
        <v>2</v>
      </c>
      <c r="O15" s="224" t="s">
        <v>1330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1365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1348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1365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1365</v>
      </c>
      <c r="F18" s="336" t="s">
        <v>59</v>
      </c>
      <c r="G18" s="335" t="s">
        <v>1366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1366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1366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1366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1367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1368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1368</v>
      </c>
      <c r="G24" s="336" t="s">
        <v>59</v>
      </c>
      <c r="H24" s="336" t="s">
        <v>364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1368</v>
      </c>
      <c r="G25" s="336" t="s">
        <v>59</v>
      </c>
      <c r="H25" s="336" t="s">
        <v>364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1368</v>
      </c>
      <c r="G26" s="336" t="s">
        <v>59</v>
      </c>
      <c r="H26" s="336" t="s">
        <v>364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1369</v>
      </c>
      <c r="F27" s="336" t="s">
        <v>1368</v>
      </c>
      <c r="G27" s="336" t="s">
        <v>59</v>
      </c>
      <c r="H27" s="336" t="s">
        <v>364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1369</v>
      </c>
      <c r="F28" s="336" t="s">
        <v>1370</v>
      </c>
      <c r="G28" s="336" t="s">
        <v>59</v>
      </c>
      <c r="H28" s="336" t="s">
        <v>1371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1369</v>
      </c>
      <c r="F29" s="336" t="s">
        <v>1370</v>
      </c>
      <c r="G29" s="294" t="s">
        <v>59</v>
      </c>
      <c r="H29" s="336" t="s">
        <v>1371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1369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1369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 t="s">
        <v>58</v>
      </c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1372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COUNTIF(E8:K39, "*YB*")/2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308</v>
      </c>
      <c r="G8" s="306" t="s">
        <v>58</v>
      </c>
      <c r="H8" s="306"/>
      <c r="I8" s="306" t="s">
        <v>1049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308</v>
      </c>
      <c r="G9" s="306" t="s">
        <v>58</v>
      </c>
      <c r="H9" s="306"/>
      <c r="I9" s="306" t="s">
        <v>1049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96</v>
      </c>
      <c r="E10" s="308"/>
      <c r="F10" s="306" t="s">
        <v>308</v>
      </c>
      <c r="G10" s="306" t="s">
        <v>58</v>
      </c>
      <c r="H10" s="306"/>
      <c r="I10" s="306" t="s">
        <v>1373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495</v>
      </c>
      <c r="P10" s="199"/>
      <c r="Q10" s="199"/>
      <c r="R10" s="63"/>
      <c r="S10" s="63"/>
      <c r="T10" s="63"/>
    </row>
    <row r="11" spans="2:20">
      <c r="B11" s="266" t="s">
        <v>96</v>
      </c>
      <c r="C11" s="217" t="s">
        <v>85</v>
      </c>
      <c r="D11" s="267" t="s">
        <v>97</v>
      </c>
      <c r="E11" s="308"/>
      <c r="F11" s="306" t="s">
        <v>308</v>
      </c>
      <c r="G11" s="306"/>
      <c r="H11" s="306"/>
      <c r="I11" s="306" t="s">
        <v>1373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97</v>
      </c>
      <c r="C12" s="217" t="s">
        <v>85</v>
      </c>
      <c r="D12" s="267" t="s">
        <v>99</v>
      </c>
      <c r="E12" s="308"/>
      <c r="F12" s="213" t="s">
        <v>308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1375</v>
      </c>
      <c r="G14" s="335"/>
      <c r="H14" s="306" t="s">
        <v>1376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1375</v>
      </c>
      <c r="G15" s="335"/>
      <c r="H15" s="306" t="s">
        <v>1376</v>
      </c>
      <c r="I15" s="306" t="s">
        <v>61</v>
      </c>
      <c r="J15" s="318"/>
      <c r="K15" s="300"/>
      <c r="L15" s="61"/>
      <c r="M15" s="329" t="s">
        <v>804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1377</v>
      </c>
      <c r="I16" s="306" t="s">
        <v>1378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1379</v>
      </c>
      <c r="G17" s="335" t="s">
        <v>64</v>
      </c>
      <c r="H17" s="306" t="s">
        <v>1377</v>
      </c>
      <c r="I17" s="306" t="s">
        <v>1378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1366</v>
      </c>
      <c r="G18" s="335" t="s">
        <v>64</v>
      </c>
      <c r="H18" s="306" t="s">
        <v>1377</v>
      </c>
      <c r="I18" s="336" t="s">
        <v>1380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1366</v>
      </c>
      <c r="G19" s="335" t="s">
        <v>64</v>
      </c>
      <c r="H19" s="306" t="s">
        <v>1377</v>
      </c>
      <c r="I19" s="336" t="s">
        <v>1381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1366</v>
      </c>
      <c r="G20" s="347" t="s">
        <v>64</v>
      </c>
      <c r="H20" s="336" t="s">
        <v>1382</v>
      </c>
      <c r="I20" s="336" t="s">
        <v>1381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1366</v>
      </c>
      <c r="G21" s="302" t="s">
        <v>64</v>
      </c>
      <c r="H21" s="336" t="s">
        <v>1382</v>
      </c>
      <c r="I21" s="336" t="s">
        <v>1381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1366</v>
      </c>
      <c r="G22" s="302" t="s">
        <v>64</v>
      </c>
      <c r="H22" s="336" t="s">
        <v>1382</v>
      </c>
      <c r="I22" s="336" t="s">
        <v>1381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1383</v>
      </c>
      <c r="G23" s="302" t="s">
        <v>64</v>
      </c>
      <c r="H23" s="336" t="s">
        <v>1382</v>
      </c>
      <c r="I23" s="336" t="s">
        <v>1381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1383</v>
      </c>
      <c r="G24" s="336" t="s">
        <v>1331</v>
      </c>
      <c r="H24" s="336" t="s">
        <v>1384</v>
      </c>
      <c r="I24" s="336" t="s">
        <v>1381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1383</v>
      </c>
      <c r="G25" s="336" t="s">
        <v>1331</v>
      </c>
      <c r="H25" s="336" t="s">
        <v>1384</v>
      </c>
      <c r="I25" s="336" t="s">
        <v>1381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1385</v>
      </c>
      <c r="G26" s="336" t="s">
        <v>1333</v>
      </c>
      <c r="H26" s="336" t="s">
        <v>1386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1387</v>
      </c>
      <c r="G27" s="336" t="s">
        <v>1333</v>
      </c>
      <c r="H27" s="336" t="s">
        <v>1388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1387</v>
      </c>
      <c r="G28" s="336" t="s">
        <v>1389</v>
      </c>
      <c r="H28" s="336" t="s">
        <v>1388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1387</v>
      </c>
      <c r="G29" s="294" t="s">
        <v>56</v>
      </c>
      <c r="H29" s="336" t="s">
        <v>1390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26" t="s">
        <v>58</v>
      </c>
      <c r="D42" s="726"/>
      <c r="E42" s="726"/>
      <c r="F42" s="726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1265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1268</v>
      </c>
    </row>
    <row r="51" spans="2:15">
      <c r="M51" s="61"/>
      <c r="N51" s="62"/>
      <c r="O51" s="61"/>
    </row>
    <row r="52" spans="2:15">
      <c r="M52" s="61"/>
      <c r="N52" s="62"/>
      <c r="O52" s="61"/>
    </row>
    <row r="53" spans="2:15">
      <c r="M53" s="61"/>
      <c r="N53" s="62"/>
      <c r="O53" s="61"/>
    </row>
    <row r="54" spans="2:15">
      <c r="M54" s="61"/>
      <c r="N54" s="62"/>
      <c r="O54" s="61"/>
    </row>
    <row r="55" spans="2:15">
      <c r="M55" s="61"/>
      <c r="N55" s="62"/>
      <c r="O55" s="61"/>
    </row>
    <row r="56" spans="2:15">
      <c r="M56" s="61"/>
      <c r="N56" s="62"/>
      <c r="O56" s="61"/>
    </row>
    <row r="57" spans="2:15">
      <c r="M57" s="61"/>
      <c r="N57" s="62"/>
      <c r="O57" s="61"/>
    </row>
    <row r="58" spans="2:15">
      <c r="M58" s="61"/>
      <c r="N58" s="62"/>
      <c r="O58" s="61"/>
    </row>
    <row r="59" spans="2:1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1391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1392</v>
      </c>
      <c r="F5" s="223" t="s">
        <v>1393</v>
      </c>
      <c r="G5" s="223" t="s">
        <v>1394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06" t="s">
        <v>60</v>
      </c>
      <c r="H8" s="306" t="s">
        <v>1363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06" t="s">
        <v>60</v>
      </c>
      <c r="H9" s="306" t="s">
        <v>1363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1236</v>
      </c>
      <c r="G10" s="306" t="s">
        <v>60</v>
      </c>
      <c r="H10" s="306" t="s">
        <v>1363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1264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1335</v>
      </c>
      <c r="G13" s="340" t="s">
        <v>55</v>
      </c>
      <c r="H13" s="306" t="s">
        <v>1396</v>
      </c>
      <c r="I13" s="306" t="s">
        <v>1236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1241</v>
      </c>
      <c r="F14" s="336" t="s">
        <v>1397</v>
      </c>
      <c r="G14" s="335" t="s">
        <v>60</v>
      </c>
      <c r="H14" s="338" t="s">
        <v>59</v>
      </c>
      <c r="I14" s="306" t="s">
        <v>1398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1399</v>
      </c>
      <c r="G15" s="302" t="s">
        <v>60</v>
      </c>
      <c r="H15" s="338" t="s">
        <v>1400</v>
      </c>
      <c r="I15" s="306" t="s">
        <v>1398</v>
      </c>
      <c r="J15" s="299"/>
      <c r="K15" s="300"/>
      <c r="L15" s="61"/>
      <c r="M15" s="330" t="s">
        <v>804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1399</v>
      </c>
      <c r="G16" s="302" t="s">
        <v>60</v>
      </c>
      <c r="H16" s="338" t="s">
        <v>59</v>
      </c>
      <c r="I16" s="306" t="s">
        <v>1398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1401</v>
      </c>
      <c r="F17" s="336" t="s">
        <v>1402</v>
      </c>
      <c r="G17" s="302" t="s">
        <v>60</v>
      </c>
      <c r="H17" s="306" t="s">
        <v>60</v>
      </c>
      <c r="I17" s="306" t="s">
        <v>1403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1404</v>
      </c>
      <c r="F18" s="336" t="s">
        <v>1405</v>
      </c>
      <c r="G18" s="302" t="s">
        <v>60</v>
      </c>
      <c r="H18" s="306" t="s">
        <v>60</v>
      </c>
      <c r="I18" s="306" t="s">
        <v>1403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6" t="s">
        <v>58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1406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1407</v>
      </c>
      <c r="F5" s="223" t="s">
        <v>1408</v>
      </c>
      <c r="G5" s="223" t="s">
        <v>1409</v>
      </c>
      <c r="H5" s="223" t="s">
        <v>1410</v>
      </c>
      <c r="I5" s="223" t="s">
        <v>1411</v>
      </c>
      <c r="J5" s="223" t="s">
        <v>1412</v>
      </c>
      <c r="K5" s="223" t="s">
        <v>1413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836</v>
      </c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1379</v>
      </c>
      <c r="H8" s="306" t="s">
        <v>1363</v>
      </c>
      <c r="I8" s="306" t="s">
        <v>1363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1363</v>
      </c>
      <c r="I9" s="306" t="s">
        <v>1363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1363</v>
      </c>
      <c r="I10" s="306" t="s">
        <v>1414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1182</v>
      </c>
      <c r="G11" s="306" t="s">
        <v>59</v>
      </c>
      <c r="H11" s="306" t="s">
        <v>1363</v>
      </c>
      <c r="I11" s="306" t="s">
        <v>357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1374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1363</v>
      </c>
      <c r="I12" s="306" t="s">
        <v>357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1415</v>
      </c>
      <c r="G13" s="340" t="s">
        <v>1416</v>
      </c>
      <c r="H13" s="306" t="s">
        <v>1363</v>
      </c>
      <c r="I13" s="306" t="s">
        <v>1417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1418</v>
      </c>
      <c r="G14" s="335" t="s">
        <v>1319</v>
      </c>
      <c r="H14" s="338" t="s">
        <v>60</v>
      </c>
      <c r="I14" s="306" t="s">
        <v>1419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1420</v>
      </c>
      <c r="G15" s="302" t="s">
        <v>1421</v>
      </c>
      <c r="H15" s="338" t="s">
        <v>60</v>
      </c>
      <c r="I15" s="306" t="s">
        <v>1422</v>
      </c>
      <c r="J15" s="299"/>
      <c r="K15" s="300"/>
      <c r="L15" s="61"/>
      <c r="M15" s="330" t="s">
        <v>804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1423</v>
      </c>
      <c r="G16" s="302" t="s">
        <v>1424</v>
      </c>
      <c r="H16" s="338" t="s">
        <v>1363</v>
      </c>
      <c r="I16" s="306" t="s">
        <v>1381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364</v>
      </c>
      <c r="F17" s="336" t="s">
        <v>64</v>
      </c>
      <c r="G17" s="302" t="s">
        <v>1425</v>
      </c>
      <c r="H17" s="306" t="s">
        <v>61</v>
      </c>
      <c r="I17" s="306" t="s">
        <v>1371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1426</v>
      </c>
      <c r="F18" s="336" t="s">
        <v>1427</v>
      </c>
      <c r="G18" s="302" t="s">
        <v>1428</v>
      </c>
      <c r="H18" s="306" t="s">
        <v>61</v>
      </c>
      <c r="I18" s="306" t="s">
        <v>364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364</v>
      </c>
      <c r="F19" s="337"/>
      <c r="G19" s="274"/>
      <c r="H19" s="339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364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6" t="s">
        <v>58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1429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1430</v>
      </c>
      <c r="F5" s="223" t="s">
        <v>1431</v>
      </c>
      <c r="G5" s="223" t="s">
        <v>1432</v>
      </c>
      <c r="H5" s="223" t="s">
        <v>1433</v>
      </c>
      <c r="I5" s="223" t="s">
        <v>1434</v>
      </c>
      <c r="J5" s="223" t="s">
        <v>1435</v>
      </c>
      <c r="K5" s="223" t="s">
        <v>1436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0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1264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1264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261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295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261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1437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387</v>
      </c>
      <c r="G13" s="212" t="s">
        <v>59</v>
      </c>
      <c r="H13" s="306" t="s">
        <v>60</v>
      </c>
      <c r="I13" s="306" t="s">
        <v>1438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308</v>
      </c>
      <c r="F14" s="306" t="s">
        <v>1439</v>
      </c>
      <c r="G14" s="302" t="s">
        <v>62</v>
      </c>
      <c r="H14" s="306" t="s">
        <v>1440</v>
      </c>
      <c r="I14" s="306" t="s">
        <v>1441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1442</v>
      </c>
      <c r="G15" s="302" t="s">
        <v>1443</v>
      </c>
      <c r="H15" s="306" t="s">
        <v>1440</v>
      </c>
      <c r="I15" s="306" t="s">
        <v>1438</v>
      </c>
      <c r="J15" s="299" t="s">
        <v>56</v>
      </c>
      <c r="K15" s="299" t="s">
        <v>56</v>
      </c>
      <c r="L15" s="61"/>
      <c r="M15" s="330" t="s">
        <v>804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1444</v>
      </c>
      <c r="G16" s="302" t="s">
        <v>1443</v>
      </c>
      <c r="H16" s="306" t="s">
        <v>1445</v>
      </c>
      <c r="I16" s="306" t="s">
        <v>1438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1446</v>
      </c>
      <c r="G17" s="212" t="s">
        <v>1447</v>
      </c>
      <c r="H17" s="306" t="s">
        <v>1448</v>
      </c>
      <c r="I17" s="306" t="s">
        <v>1243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1291</v>
      </c>
      <c r="F18" s="306" t="s">
        <v>1446</v>
      </c>
      <c r="G18" s="212" t="s">
        <v>1447</v>
      </c>
      <c r="H18" s="306" t="s">
        <v>1449</v>
      </c>
      <c r="I18" s="306" t="s">
        <v>1450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1451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1268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1452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1453</v>
      </c>
      <c r="K5" s="223" t="s">
        <v>1454</v>
      </c>
      <c r="L5" s="61"/>
      <c r="M5" s="324" t="s">
        <v>80</v>
      </c>
      <c r="N5" s="332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8" t="s">
        <v>53</v>
      </c>
      <c r="N6" s="325">
        <f>COUNTIF(E8:K24, "*YB*")</f>
        <v>32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804</v>
      </c>
      <c r="F7" s="282" t="s">
        <v>804</v>
      </c>
      <c r="G7" s="282" t="s">
        <v>804</v>
      </c>
      <c r="H7" s="282" t="s">
        <v>804</v>
      </c>
      <c r="I7" s="282" t="s">
        <v>804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1319</v>
      </c>
      <c r="F8" s="306" t="s">
        <v>804</v>
      </c>
      <c r="G8" s="316" t="s">
        <v>804</v>
      </c>
      <c r="H8" s="306" t="s">
        <v>60</v>
      </c>
      <c r="I8" s="306" t="s">
        <v>632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1319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1319</v>
      </c>
      <c r="F10" s="306" t="s">
        <v>258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1319</v>
      </c>
      <c r="F11" s="306" t="s">
        <v>1455</v>
      </c>
      <c r="G11" s="316" t="s">
        <v>1456</v>
      </c>
      <c r="H11" s="306" t="s">
        <v>632</v>
      </c>
      <c r="I11" s="306" t="s">
        <v>1457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/>
      <c r="F12" s="306" t="s">
        <v>1458</v>
      </c>
      <c r="G12" s="316" t="s">
        <v>1456</v>
      </c>
      <c r="H12" s="306" t="s">
        <v>632</v>
      </c>
      <c r="I12" s="306" t="s">
        <v>1457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499</v>
      </c>
      <c r="F13" s="306" t="s">
        <v>1459</v>
      </c>
      <c r="G13" s="212" t="s">
        <v>777</v>
      </c>
      <c r="H13" s="306" t="s">
        <v>632</v>
      </c>
      <c r="I13" s="306" t="s">
        <v>1460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499</v>
      </c>
      <c r="F14" s="306" t="s">
        <v>1461</v>
      </c>
      <c r="G14" s="302" t="s">
        <v>1462</v>
      </c>
      <c r="H14" s="306" t="s">
        <v>501</v>
      </c>
      <c r="I14" s="306" t="s">
        <v>1463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679</v>
      </c>
      <c r="F15" s="306" t="s">
        <v>1465</v>
      </c>
      <c r="G15" s="302" t="s">
        <v>1466</v>
      </c>
      <c r="H15" s="306" t="s">
        <v>1467</v>
      </c>
      <c r="I15" s="306" t="s">
        <v>1468</v>
      </c>
      <c r="J15" s="299"/>
      <c r="K15" s="300"/>
      <c r="L15" s="61"/>
      <c r="M15" s="330" t="s">
        <v>804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679</v>
      </c>
      <c r="F16" s="306" t="s">
        <v>1469</v>
      </c>
      <c r="G16" s="302" t="s">
        <v>1466</v>
      </c>
      <c r="H16" s="306" t="s">
        <v>1470</v>
      </c>
      <c r="I16" s="306" t="s">
        <v>1468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682</v>
      </c>
      <c r="F17" s="306" t="s">
        <v>1471</v>
      </c>
      <c r="G17" s="212" t="s">
        <v>1472</v>
      </c>
      <c r="H17" s="306" t="s">
        <v>710</v>
      </c>
      <c r="I17" s="306" t="s">
        <v>1473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1474</v>
      </c>
      <c r="F18" s="306" t="s">
        <v>1475</v>
      </c>
      <c r="G18" s="302" t="s">
        <v>1472</v>
      </c>
      <c r="H18" s="306" t="s">
        <v>710</v>
      </c>
      <c r="I18" s="306" t="s">
        <v>1473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1476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1477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23" t="s">
        <v>53</v>
      </c>
      <c r="N6" s="287">
        <f>COUNTIF(E8:K24, "*YB*")</f>
        <v>33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1478</v>
      </c>
      <c r="G8" s="316" t="s">
        <v>632</v>
      </c>
      <c r="H8" s="308"/>
      <c r="I8" s="306" t="s">
        <v>632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1478</v>
      </c>
      <c r="G9" s="316" t="s">
        <v>632</v>
      </c>
      <c r="H9" s="308"/>
      <c r="I9" s="306" t="s">
        <v>1479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1478</v>
      </c>
      <c r="G10" s="316" t="s">
        <v>534</v>
      </c>
      <c r="H10" s="308"/>
      <c r="I10" s="306" t="s">
        <v>1480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534</v>
      </c>
      <c r="G11" s="316" t="s">
        <v>1481</v>
      </c>
      <c r="H11" s="308"/>
      <c r="I11" s="306" t="s">
        <v>1480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632</v>
      </c>
      <c r="G12" s="316" t="s">
        <v>1482</v>
      </c>
      <c r="H12" s="308"/>
      <c r="I12" s="306" t="s">
        <v>1480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632</v>
      </c>
      <c r="G13" s="316" t="s">
        <v>1482</v>
      </c>
      <c r="H13" s="308"/>
      <c r="I13" s="306" t="s">
        <v>1483</v>
      </c>
      <c r="J13" s="318" t="s">
        <v>804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1484</v>
      </c>
      <c r="G14" s="316" t="s">
        <v>534</v>
      </c>
      <c r="H14" s="320"/>
      <c r="I14" s="306" t="s">
        <v>1485</v>
      </c>
      <c r="J14" s="318" t="s">
        <v>804</v>
      </c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1484</v>
      </c>
      <c r="G15" s="316" t="s">
        <v>1486</v>
      </c>
      <c r="H15" s="320"/>
      <c r="I15" s="306" t="s">
        <v>1485</v>
      </c>
      <c r="J15" s="318" t="s">
        <v>804</v>
      </c>
      <c r="K15" s="300"/>
      <c r="L15" s="61"/>
      <c r="M15" s="292" t="s">
        <v>804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1484</v>
      </c>
      <c r="G16" s="316" t="s">
        <v>1487</v>
      </c>
      <c r="H16" s="320"/>
      <c r="I16" s="306" t="s">
        <v>1488</v>
      </c>
      <c r="J16" s="318" t="s">
        <v>804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1484</v>
      </c>
      <c r="G17" s="316" t="s">
        <v>1489</v>
      </c>
      <c r="H17" s="310"/>
      <c r="I17" s="306" t="s">
        <v>1490</v>
      </c>
      <c r="J17" s="318" t="s">
        <v>804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1491</v>
      </c>
      <c r="G18" s="316" t="s">
        <v>1489</v>
      </c>
      <c r="H18" s="310"/>
      <c r="I18" s="306" t="s">
        <v>1492</v>
      </c>
      <c r="J18" s="318" t="s">
        <v>804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804</v>
      </c>
      <c r="J19" s="318" t="s">
        <v>804</v>
      </c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804</v>
      </c>
      <c r="J20" s="318" t="s">
        <v>804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804</v>
      </c>
      <c r="J21" s="318" t="s">
        <v>804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804</v>
      </c>
      <c r="J22" s="318" t="s">
        <v>804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804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1494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1495</v>
      </c>
      <c r="F5" s="223" t="s">
        <v>1496</v>
      </c>
      <c r="G5" s="223" t="s">
        <v>1497</v>
      </c>
      <c r="H5" s="223" t="s">
        <v>1498</v>
      </c>
      <c r="I5" s="223" t="s">
        <v>1499</v>
      </c>
      <c r="J5" s="223" t="s">
        <v>1500</v>
      </c>
      <c r="K5" s="223" t="s">
        <v>1501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8</v>
      </c>
      <c r="O6" s="224" t="s">
        <v>495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756</v>
      </c>
      <c r="G7" s="237" t="s">
        <v>259</v>
      </c>
      <c r="H7" s="317" t="s">
        <v>259</v>
      </c>
      <c r="I7" s="314" t="s">
        <v>259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8"/>
      <c r="F8" s="306" t="s">
        <v>756</v>
      </c>
      <c r="G8" s="316" t="s">
        <v>1502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8"/>
      <c r="F9" s="306" t="s">
        <v>756</v>
      </c>
      <c r="G9" s="316" t="s">
        <v>1502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495</v>
      </c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8"/>
      <c r="F10" s="306" t="s">
        <v>756</v>
      </c>
      <c r="G10" s="316" t="s">
        <v>1502</v>
      </c>
      <c r="H10" s="306" t="s">
        <v>60</v>
      </c>
      <c r="I10" s="306" t="s">
        <v>1375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451</v>
      </c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8"/>
      <c r="F11" s="306" t="s">
        <v>756</v>
      </c>
      <c r="G11" s="316" t="s">
        <v>1502</v>
      </c>
      <c r="H11" s="306" t="s">
        <v>58</v>
      </c>
      <c r="I11" s="306" t="s">
        <v>1375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8"/>
      <c r="F12" s="306" t="s">
        <v>756</v>
      </c>
      <c r="G12" s="316" t="s">
        <v>1502</v>
      </c>
      <c r="H12" s="306" t="s">
        <v>60</v>
      </c>
      <c r="I12" s="306" t="s">
        <v>1375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1503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756</v>
      </c>
      <c r="G13" s="316" t="s">
        <v>1502</v>
      </c>
      <c r="H13" s="306" t="s">
        <v>60</v>
      </c>
      <c r="I13" s="306" t="s">
        <v>1375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756</v>
      </c>
      <c r="G14" s="316" t="s">
        <v>1504</v>
      </c>
      <c r="H14" s="249" t="s">
        <v>53</v>
      </c>
      <c r="I14" s="306" t="s">
        <v>1375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1464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756</v>
      </c>
      <c r="G15" s="316" t="s">
        <v>1504</v>
      </c>
      <c r="H15" s="249" t="s">
        <v>1505</v>
      </c>
      <c r="I15" s="306" t="s">
        <v>1375</v>
      </c>
      <c r="J15" s="299"/>
      <c r="K15" s="300"/>
      <c r="L15" s="61"/>
      <c r="M15" s="292" t="s">
        <v>804</v>
      </c>
      <c r="N15" s="285">
        <f>COUNTIF(E8:K24, "*Casey*")</f>
        <v>4</v>
      </c>
      <c r="O15" s="224" t="s">
        <v>1503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756</v>
      </c>
      <c r="G16" s="249" t="s">
        <v>1506</v>
      </c>
      <c r="H16" s="249" t="s">
        <v>53</v>
      </c>
      <c r="I16" s="306" t="s">
        <v>1375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1503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756</v>
      </c>
      <c r="G17" s="249" t="s">
        <v>1506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1507</v>
      </c>
      <c r="G18" s="249" t="s">
        <v>1508</v>
      </c>
      <c r="H18" s="302" t="s">
        <v>1505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6" t="s">
        <v>1509</v>
      </c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1493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1510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1511</v>
      </c>
      <c r="F5" s="223" t="s">
        <v>1512</v>
      </c>
      <c r="G5" s="223" t="s">
        <v>1513</v>
      </c>
      <c r="H5" s="223" t="s">
        <v>1514</v>
      </c>
      <c r="I5" s="223" t="s">
        <v>1515</v>
      </c>
      <c r="J5" s="223" t="s">
        <v>1516</v>
      </c>
      <c r="K5" s="223" t="s">
        <v>1517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259</v>
      </c>
      <c r="F7" s="237" t="s">
        <v>259</v>
      </c>
      <c r="G7" s="237" t="s">
        <v>259</v>
      </c>
      <c r="H7" s="237" t="s">
        <v>259</v>
      </c>
      <c r="I7" s="237" t="s">
        <v>259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1363</v>
      </c>
      <c r="G9" s="306" t="s">
        <v>1363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1363</v>
      </c>
      <c r="G10" s="306" t="s">
        <v>1363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1363</v>
      </c>
      <c r="G11" s="306" t="s">
        <v>1363</v>
      </c>
      <c r="H11" s="306" t="s">
        <v>1518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1440</v>
      </c>
      <c r="G12" s="306" t="s">
        <v>1363</v>
      </c>
      <c r="H12" s="306" t="s">
        <v>1518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801</v>
      </c>
      <c r="G13" s="249" t="s">
        <v>54</v>
      </c>
      <c r="H13" s="249" t="s">
        <v>801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1519</v>
      </c>
      <c r="F14" s="212" t="s">
        <v>1520</v>
      </c>
      <c r="G14" s="249" t="s">
        <v>1521</v>
      </c>
      <c r="H14" s="249" t="s">
        <v>801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1522</v>
      </c>
      <c r="G15" s="249" t="s">
        <v>1521</v>
      </c>
      <c r="H15" s="249" t="s">
        <v>1523</v>
      </c>
      <c r="I15" s="196"/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1052</v>
      </c>
      <c r="F16" s="212" t="s">
        <v>1524</v>
      </c>
      <c r="G16" s="249" t="s">
        <v>1521</v>
      </c>
      <c r="H16" s="249" t="s">
        <v>1525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1308</v>
      </c>
      <c r="G17" s="249" t="s">
        <v>1526</v>
      </c>
      <c r="H17" s="302" t="s">
        <v>1527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1528</v>
      </c>
      <c r="F18" s="196" t="s">
        <v>1529</v>
      </c>
      <c r="G18" s="249" t="s">
        <v>1526</v>
      </c>
      <c r="H18" s="302" t="s">
        <v>1527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1530</v>
      </c>
      <c r="F19" s="274" t="s">
        <v>1531</v>
      </c>
      <c r="G19" s="274" t="s">
        <v>55</v>
      </c>
      <c r="H19" s="283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1530</v>
      </c>
      <c r="F20" s="274" t="s">
        <v>1531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1031</v>
      </c>
      <c r="F21" s="274" t="s">
        <v>1163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>
      <c r="B27" t="s">
        <v>130</v>
      </c>
      <c r="C27" s="726"/>
      <c r="D27" s="726"/>
      <c r="E27" s="726"/>
      <c r="F27" s="726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1265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1532</v>
      </c>
    </row>
    <row r="33" spans="2:15">
      <c r="B33" s="56"/>
      <c r="D33" s="246" t="s">
        <v>1533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1534</v>
      </c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  <row r="46" spans="2:1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1535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1536</v>
      </c>
      <c r="I5" s="223" t="s">
        <v>1537</v>
      </c>
      <c r="J5" s="223" t="s">
        <v>1538</v>
      </c>
      <c r="K5" s="223" t="s">
        <v>1539</v>
      </c>
      <c r="L5" s="61"/>
      <c r="M5" s="288" t="s">
        <v>80</v>
      </c>
      <c r="N5" s="289" t="s">
        <v>1395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1540</v>
      </c>
      <c r="G8" s="296" t="s">
        <v>1541</v>
      </c>
      <c r="H8" s="297" t="s">
        <v>1375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308</v>
      </c>
      <c r="F9" s="212" t="s">
        <v>1540</v>
      </c>
      <c r="G9" s="294" t="s">
        <v>1542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308</v>
      </c>
      <c r="F10" s="212" t="s">
        <v>1363</v>
      </c>
      <c r="G10" s="294" t="s">
        <v>1542</v>
      </c>
      <c r="H10" s="196" t="s">
        <v>1543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308</v>
      </c>
      <c r="F11" s="212" t="s">
        <v>60</v>
      </c>
      <c r="G11" s="294" t="s">
        <v>1542</v>
      </c>
      <c r="H11" s="249" t="s">
        <v>1543</v>
      </c>
      <c r="I11" s="196" t="s">
        <v>1443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1308</v>
      </c>
      <c r="F12" s="212" t="s">
        <v>1544</v>
      </c>
      <c r="G12" s="249" t="s">
        <v>1545</v>
      </c>
      <c r="H12" s="249" t="s">
        <v>1546</v>
      </c>
      <c r="I12" s="196" t="s">
        <v>1443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1547</v>
      </c>
      <c r="F13" s="212" t="s">
        <v>1544</v>
      </c>
      <c r="G13" s="249" t="s">
        <v>1548</v>
      </c>
      <c r="H13" s="249" t="s">
        <v>1549</v>
      </c>
      <c r="I13" s="196" t="s">
        <v>1550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1551</v>
      </c>
      <c r="F14" s="262" t="s">
        <v>1552</v>
      </c>
      <c r="G14" s="249" t="s">
        <v>1553</v>
      </c>
      <c r="H14" s="249" t="s">
        <v>1549</v>
      </c>
      <c r="I14" s="196" t="s">
        <v>1554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1555</v>
      </c>
      <c r="F15" s="262" t="s">
        <v>1307</v>
      </c>
      <c r="G15" s="249" t="s">
        <v>1556</v>
      </c>
      <c r="H15" s="249" t="s">
        <v>1440</v>
      </c>
      <c r="I15" s="196" t="s">
        <v>1550</v>
      </c>
      <c r="J15" s="299"/>
      <c r="K15" s="300"/>
      <c r="L15" s="61"/>
      <c r="M15" s="292" t="s">
        <v>804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1557</v>
      </c>
      <c r="G16" s="249" t="s">
        <v>1542</v>
      </c>
      <c r="H16" s="249" t="s">
        <v>1558</v>
      </c>
      <c r="I16" s="196" t="s">
        <v>1550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1559</v>
      </c>
      <c r="G17" s="249" t="s">
        <v>1560</v>
      </c>
      <c r="H17" s="213" t="s">
        <v>1558</v>
      </c>
      <c r="I17" s="196" t="s">
        <v>1554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1561</v>
      </c>
      <c r="F18" s="196" t="s">
        <v>1562</v>
      </c>
      <c r="G18" s="249" t="s">
        <v>1560</v>
      </c>
      <c r="H18" s="213" t="s">
        <v>1563</v>
      </c>
      <c r="I18" s="196" t="s">
        <v>1564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1565</v>
      </c>
      <c r="F19" s="274" t="s">
        <v>1530</v>
      </c>
      <c r="G19" s="274" t="s">
        <v>59</v>
      </c>
      <c r="H19" s="274"/>
      <c r="I19" s="274"/>
      <c r="J19" s="274"/>
      <c r="K19" s="300"/>
      <c r="L19" s="61"/>
      <c r="M19" s="730"/>
      <c r="N19" s="730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1566</v>
      </c>
      <c r="F20" s="274" t="s">
        <v>1530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1567</v>
      </c>
      <c r="F21" s="274" t="s">
        <v>1043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C26" s="726"/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1568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1570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>
      <c r="B8" s="264" t="s">
        <v>92</v>
      </c>
      <c r="C8" s="245" t="s">
        <v>85</v>
      </c>
      <c r="D8" s="265" t="s">
        <v>94</v>
      </c>
      <c r="E8" s="262" t="s">
        <v>1366</v>
      </c>
      <c r="F8" s="295" t="s">
        <v>59</v>
      </c>
      <c r="G8" s="296" t="s">
        <v>1571</v>
      </c>
      <c r="H8" s="297" t="s">
        <v>1571</v>
      </c>
      <c r="I8" s="297" t="s">
        <v>59</v>
      </c>
      <c r="J8" s="299" t="s">
        <v>1572</v>
      </c>
      <c r="K8" s="301" t="s">
        <v>804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>
      <c r="B9" s="266" t="s">
        <v>94</v>
      </c>
      <c r="C9" s="217" t="s">
        <v>85</v>
      </c>
      <c r="D9" s="267" t="s">
        <v>95</v>
      </c>
      <c r="E9" s="262" t="s">
        <v>1573</v>
      </c>
      <c r="F9" s="212" t="s">
        <v>1403</v>
      </c>
      <c r="G9" s="294" t="s">
        <v>1574</v>
      </c>
      <c r="H9" s="242" t="s">
        <v>60</v>
      </c>
      <c r="I9" s="297" t="s">
        <v>59</v>
      </c>
      <c r="J9" s="299" t="s">
        <v>1572</v>
      </c>
      <c r="K9" s="300" t="s">
        <v>804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>
      <c r="B10" s="266" t="s">
        <v>95</v>
      </c>
      <c r="C10" s="217" t="s">
        <v>85</v>
      </c>
      <c r="D10" s="267" t="s">
        <v>97</v>
      </c>
      <c r="E10" s="262" t="s">
        <v>1573</v>
      </c>
      <c r="F10" s="212" t="s">
        <v>1403</v>
      </c>
      <c r="G10" s="212" t="s">
        <v>1574</v>
      </c>
      <c r="H10" s="196" t="s">
        <v>60</v>
      </c>
      <c r="I10" s="196" t="s">
        <v>1575</v>
      </c>
      <c r="J10" s="299" t="s">
        <v>1572</v>
      </c>
      <c r="K10" s="300" t="s">
        <v>804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>
      <c r="B11" s="266" t="s">
        <v>97</v>
      </c>
      <c r="C11" s="217" t="s">
        <v>85</v>
      </c>
      <c r="D11" s="267" t="s">
        <v>100</v>
      </c>
      <c r="E11" s="262" t="s">
        <v>1573</v>
      </c>
      <c r="F11" s="212" t="s">
        <v>1576</v>
      </c>
      <c r="G11" s="249" t="s">
        <v>1577</v>
      </c>
      <c r="H11" s="249" t="s">
        <v>60</v>
      </c>
      <c r="I11" s="196" t="s">
        <v>1578</v>
      </c>
      <c r="J11" s="299" t="s">
        <v>1572</v>
      </c>
      <c r="K11" s="300" t="s">
        <v>804</v>
      </c>
      <c r="L11" s="61"/>
      <c r="M11" s="304" t="s">
        <v>58</v>
      </c>
      <c r="N11" s="285">
        <f>COUNTIF(E8:K24, "*Wei Yen*")</f>
        <v>0</v>
      </c>
      <c r="O11" s="199" t="s">
        <v>1579</v>
      </c>
      <c r="P11" s="199"/>
      <c r="Q11" s="199"/>
      <c r="R11" s="63"/>
      <c r="S11" s="63"/>
      <c r="T11" s="63"/>
    </row>
    <row r="12" spans="2:20">
      <c r="B12" s="266" t="s">
        <v>100</v>
      </c>
      <c r="C12" s="217" t="s">
        <v>85</v>
      </c>
      <c r="D12" s="267" t="s">
        <v>102</v>
      </c>
      <c r="E12" s="214" t="s">
        <v>1580</v>
      </c>
      <c r="F12" s="212" t="s">
        <v>1581</v>
      </c>
      <c r="G12" s="249" t="s">
        <v>1582</v>
      </c>
      <c r="H12" s="249" t="s">
        <v>60</v>
      </c>
      <c r="I12" s="196" t="s">
        <v>1578</v>
      </c>
      <c r="J12" s="299" t="s">
        <v>1572</v>
      </c>
      <c r="K12" s="300" t="s">
        <v>804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1580</v>
      </c>
      <c r="F13" s="196" t="s">
        <v>1583</v>
      </c>
      <c r="G13" s="249" t="s">
        <v>1582</v>
      </c>
      <c r="H13" s="249" t="s">
        <v>1307</v>
      </c>
      <c r="I13" s="196" t="s">
        <v>1584</v>
      </c>
      <c r="J13" s="299" t="s">
        <v>1572</v>
      </c>
      <c r="K13" s="300" t="s">
        <v>804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1585</v>
      </c>
      <c r="F14" s="196" t="s">
        <v>839</v>
      </c>
      <c r="G14" s="249" t="s">
        <v>1586</v>
      </c>
      <c r="H14" s="249" t="s">
        <v>62</v>
      </c>
      <c r="I14" s="196" t="s">
        <v>1587</v>
      </c>
      <c r="J14" s="299" t="s">
        <v>1572</v>
      </c>
      <c r="K14" s="300" t="s">
        <v>804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1585</v>
      </c>
      <c r="F15" s="196" t="s">
        <v>1578</v>
      </c>
      <c r="G15" s="249" t="s">
        <v>1588</v>
      </c>
      <c r="H15" s="249" t="s">
        <v>62</v>
      </c>
      <c r="I15" s="196" t="s">
        <v>1587</v>
      </c>
      <c r="J15" s="299" t="s">
        <v>1572</v>
      </c>
      <c r="K15" s="300" t="s">
        <v>804</v>
      </c>
      <c r="L15" s="61"/>
      <c r="M15" s="292" t="s">
        <v>804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1585</v>
      </c>
      <c r="F16" s="196" t="s">
        <v>1589</v>
      </c>
      <c r="G16" s="249" t="s">
        <v>1590</v>
      </c>
      <c r="H16" s="249" t="s">
        <v>60</v>
      </c>
      <c r="I16" s="196" t="s">
        <v>1591</v>
      </c>
      <c r="J16" s="299" t="s">
        <v>1572</v>
      </c>
      <c r="K16" s="300" t="s">
        <v>804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1585</v>
      </c>
      <c r="F17" s="196" t="s">
        <v>1592</v>
      </c>
      <c r="G17" s="249" t="s">
        <v>1593</v>
      </c>
      <c r="H17" s="249" t="s">
        <v>60</v>
      </c>
      <c r="I17" s="250" t="s">
        <v>839</v>
      </c>
      <c r="J17" s="274" t="s">
        <v>804</v>
      </c>
      <c r="K17" s="300" t="s">
        <v>804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648</v>
      </c>
      <c r="F18" s="196" t="s">
        <v>1594</v>
      </c>
      <c r="G18" s="261" t="s">
        <v>1593</v>
      </c>
      <c r="H18" s="249" t="s">
        <v>1595</v>
      </c>
      <c r="I18" s="196" t="s">
        <v>62</v>
      </c>
      <c r="J18" s="279" t="s">
        <v>804</v>
      </c>
      <c r="K18" s="300" t="s">
        <v>804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648</v>
      </c>
      <c r="F19" s="274" t="s">
        <v>56</v>
      </c>
      <c r="G19" s="274" t="s">
        <v>1596</v>
      </c>
      <c r="H19" s="274"/>
      <c r="I19" s="274"/>
      <c r="J19" s="274" t="s">
        <v>804</v>
      </c>
      <c r="K19" s="300" t="s">
        <v>804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648</v>
      </c>
      <c r="F20" s="274" t="s">
        <v>56</v>
      </c>
      <c r="G20" s="274" t="s">
        <v>1596</v>
      </c>
      <c r="H20" s="274"/>
      <c r="I20" s="274"/>
      <c r="J20" s="274" t="s">
        <v>804</v>
      </c>
      <c r="K20" s="300" t="s">
        <v>804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648</v>
      </c>
      <c r="F21" s="274" t="s">
        <v>56</v>
      </c>
      <c r="G21" s="274" t="s">
        <v>1596</v>
      </c>
      <c r="H21" s="274"/>
      <c r="I21" s="274"/>
      <c r="J21" s="274" t="s">
        <v>804</v>
      </c>
      <c r="K21" s="300" t="s">
        <v>804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1596</v>
      </c>
      <c r="H22" s="274"/>
      <c r="I22" s="274"/>
      <c r="J22" s="274" t="s">
        <v>804</v>
      </c>
      <c r="K22" s="300" t="s">
        <v>804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1596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26" t="s">
        <v>58</v>
      </c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1265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1534</v>
      </c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  <row r="45" spans="2:1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1598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1599</v>
      </c>
      <c r="F5" s="223" t="s">
        <v>1600</v>
      </c>
      <c r="G5" s="223" t="s">
        <v>1601</v>
      </c>
      <c r="H5" s="223" t="s">
        <v>1602</v>
      </c>
      <c r="I5" s="223" t="s">
        <v>1603</v>
      </c>
      <c r="J5" s="223">
        <v>44930</v>
      </c>
      <c r="K5" s="223">
        <v>44961</v>
      </c>
      <c r="L5" s="61"/>
      <c r="M5" s="288" t="s">
        <v>80</v>
      </c>
      <c r="N5" s="289" t="s">
        <v>1569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702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702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321</v>
      </c>
      <c r="G10" s="250" t="s">
        <v>60</v>
      </c>
      <c r="H10" s="212" t="s">
        <v>702</v>
      </c>
      <c r="I10" s="212" t="s">
        <v>60</v>
      </c>
      <c r="J10" s="273" t="s">
        <v>1379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321</v>
      </c>
      <c r="G11" s="250" t="s">
        <v>1304</v>
      </c>
      <c r="H11" s="212" t="s">
        <v>702</v>
      </c>
      <c r="I11" s="212" t="s">
        <v>62</v>
      </c>
      <c r="J11" s="273" t="s">
        <v>1379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>
      <c r="B12" s="256" t="s">
        <v>100</v>
      </c>
      <c r="C12" s="257" t="s">
        <v>85</v>
      </c>
      <c r="D12" s="256" t="s">
        <v>102</v>
      </c>
      <c r="E12" s="214"/>
      <c r="F12" s="212" t="s">
        <v>1604</v>
      </c>
      <c r="G12" s="250" t="s">
        <v>1605</v>
      </c>
      <c r="H12" s="212" t="s">
        <v>1606</v>
      </c>
      <c r="I12" s="212" t="s">
        <v>62</v>
      </c>
      <c r="J12" s="273" t="s">
        <v>1379</v>
      </c>
      <c r="K12" s="273" t="s">
        <v>1607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1604</v>
      </c>
      <c r="G13" s="250" t="s">
        <v>1605</v>
      </c>
      <c r="H13" s="212" t="s">
        <v>1606</v>
      </c>
      <c r="I13" s="212" t="s">
        <v>1443</v>
      </c>
      <c r="J13" s="273" t="s">
        <v>1379</v>
      </c>
      <c r="K13" s="273" t="s">
        <v>1607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1608</v>
      </c>
      <c r="F14" s="212" t="s">
        <v>1445</v>
      </c>
      <c r="G14" s="250" t="s">
        <v>1609</v>
      </c>
      <c r="H14" s="212" t="s">
        <v>1606</v>
      </c>
      <c r="I14" s="212" t="s">
        <v>1610</v>
      </c>
      <c r="J14" s="273" t="s">
        <v>1379</v>
      </c>
      <c r="K14" s="273" t="s">
        <v>1607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1608</v>
      </c>
      <c r="F15" s="212" t="s">
        <v>1611</v>
      </c>
      <c r="G15" s="250" t="s">
        <v>1609</v>
      </c>
      <c r="H15" s="212" t="s">
        <v>62</v>
      </c>
      <c r="I15" s="212" t="s">
        <v>1612</v>
      </c>
      <c r="J15" s="273" t="s">
        <v>1379</v>
      </c>
      <c r="K15" s="273" t="s">
        <v>1607</v>
      </c>
      <c r="L15" s="61"/>
      <c r="M15" s="304" t="s">
        <v>804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593</v>
      </c>
      <c r="F16" s="212" t="s">
        <v>1613</v>
      </c>
      <c r="G16" s="250" t="s">
        <v>1546</v>
      </c>
      <c r="H16" s="212" t="s">
        <v>57</v>
      </c>
      <c r="I16" s="212" t="s">
        <v>1614</v>
      </c>
      <c r="J16" s="273" t="s">
        <v>1379</v>
      </c>
      <c r="K16" s="273" t="s">
        <v>1607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1445</v>
      </c>
      <c r="F17" s="212" t="s">
        <v>1615</v>
      </c>
      <c r="G17" s="250" t="s">
        <v>1616</v>
      </c>
      <c r="H17" s="212" t="s">
        <v>57</v>
      </c>
      <c r="I17" s="212" t="s">
        <v>1614</v>
      </c>
      <c r="J17" s="273" t="s">
        <v>1379</v>
      </c>
      <c r="K17" s="273" t="s">
        <v>1607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1445</v>
      </c>
      <c r="F18" s="212" t="s">
        <v>1615</v>
      </c>
      <c r="G18" s="250" t="s">
        <v>1617</v>
      </c>
      <c r="H18" s="212" t="s">
        <v>57</v>
      </c>
      <c r="I18" s="212" t="s">
        <v>1614</v>
      </c>
      <c r="J18" s="273" t="s">
        <v>1379</v>
      </c>
      <c r="K18" s="280" t="s">
        <v>1618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1618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1618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1618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1618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>
      <c r="B26" t="s">
        <v>130</v>
      </c>
      <c r="C26" s="726" t="s">
        <v>58</v>
      </c>
      <c r="D26" s="726"/>
      <c r="E26" s="726"/>
      <c r="F26" s="726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1597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1532</v>
      </c>
    </row>
    <row r="32" spans="2:20">
      <c r="B32" s="56"/>
      <c r="D32" s="246" t="s">
        <v>1533</v>
      </c>
    </row>
    <row r="33" spans="2:15">
      <c r="B33" s="180"/>
      <c r="D33" t="s">
        <v>451</v>
      </c>
    </row>
    <row r="35" spans="2:15">
      <c r="B35" s="127" t="s">
        <v>134</v>
      </c>
      <c r="D35" s="247" t="s">
        <v>1534</v>
      </c>
    </row>
    <row r="36" spans="2:15">
      <c r="M36" s="61"/>
      <c r="N36" s="62"/>
      <c r="O36" s="61"/>
    </row>
    <row r="37" spans="2:15">
      <c r="M37" s="61"/>
      <c r="N37" s="62"/>
      <c r="O37" s="61"/>
    </row>
    <row r="38" spans="2:15">
      <c r="M38" s="61"/>
      <c r="N38" s="62"/>
      <c r="O38" s="61"/>
    </row>
    <row r="39" spans="2:15">
      <c r="M39" s="61"/>
      <c r="N39" s="62"/>
      <c r="O39" s="61"/>
    </row>
    <row r="40" spans="2:15">
      <c r="M40" s="61"/>
      <c r="N40" s="62"/>
      <c r="O40" s="61"/>
    </row>
    <row r="41" spans="2:15">
      <c r="M41" s="61"/>
      <c r="N41" s="62"/>
      <c r="O41" s="61"/>
    </row>
    <row r="42" spans="2:15">
      <c r="M42" s="61"/>
      <c r="N42" s="62"/>
      <c r="O42" s="61"/>
    </row>
    <row r="43" spans="2:15">
      <c r="M43" s="61"/>
      <c r="N43" s="62"/>
      <c r="O43" s="61"/>
    </row>
    <row r="44" spans="2:1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1619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1620</v>
      </c>
      <c r="F5" s="223" t="s">
        <v>1621</v>
      </c>
      <c r="G5" s="223" t="s">
        <v>1622</v>
      </c>
      <c r="H5" s="223" t="s">
        <v>1623</v>
      </c>
      <c r="I5" s="223" t="s">
        <v>1624</v>
      </c>
      <c r="J5" s="223" t="s">
        <v>1625</v>
      </c>
      <c r="K5" s="223" t="s">
        <v>1626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28" t="s">
        <v>1233</v>
      </c>
      <c r="K6" s="252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1627</v>
      </c>
      <c r="F8" s="212" t="s">
        <v>1628</v>
      </c>
      <c r="G8" s="212" t="s">
        <v>1628</v>
      </c>
      <c r="H8" s="212" t="s">
        <v>1628</v>
      </c>
      <c r="I8" s="250" t="s">
        <v>1628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12" t="s">
        <v>1627</v>
      </c>
      <c r="F9" s="212" t="s">
        <v>1628</v>
      </c>
      <c r="G9" s="212" t="s">
        <v>1629</v>
      </c>
      <c r="H9" s="242" t="s">
        <v>1628</v>
      </c>
      <c r="I9" s="242" t="s">
        <v>1628</v>
      </c>
      <c r="J9" s="212" t="s">
        <v>1597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212" t="s">
        <v>1627</v>
      </c>
      <c r="F10" s="212" t="s">
        <v>1627</v>
      </c>
      <c r="G10" s="212" t="s">
        <v>1630</v>
      </c>
      <c r="H10" s="196" t="s">
        <v>1628</v>
      </c>
      <c r="I10" s="196" t="s">
        <v>1631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212" t="s">
        <v>1627</v>
      </c>
      <c r="F11" s="212" t="s">
        <v>1627</v>
      </c>
      <c r="G11" s="249" t="s">
        <v>1632</v>
      </c>
      <c r="H11" s="249" t="s">
        <v>1030</v>
      </c>
      <c r="I11" s="196" t="s">
        <v>1633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1628</v>
      </c>
      <c r="F12" s="212" t="s">
        <v>1628</v>
      </c>
      <c r="G12" s="249" t="s">
        <v>1634</v>
      </c>
      <c r="H12" s="249" t="s">
        <v>1635</v>
      </c>
      <c r="I12" s="196" t="s">
        <v>1633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1628</v>
      </c>
      <c r="F13" s="196" t="s">
        <v>840</v>
      </c>
      <c r="G13" s="249" t="s">
        <v>1636</v>
      </c>
      <c r="H13" s="249" t="s">
        <v>1637</v>
      </c>
      <c r="I13" s="196" t="s">
        <v>1638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1639</v>
      </c>
      <c r="F14" s="196" t="s">
        <v>1640</v>
      </c>
      <c r="G14" s="249" t="s">
        <v>56</v>
      </c>
      <c r="H14" s="249" t="s">
        <v>1637</v>
      </c>
      <c r="I14" s="250" t="s">
        <v>1641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1642</v>
      </c>
      <c r="F15" s="196" t="s">
        <v>1643</v>
      </c>
      <c r="G15" s="249" t="s">
        <v>1644</v>
      </c>
      <c r="H15" s="249" t="s">
        <v>1637</v>
      </c>
      <c r="I15" s="250" t="s">
        <v>1645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1642</v>
      </c>
      <c r="F16" s="196" t="s">
        <v>1643</v>
      </c>
      <c r="G16" s="249" t="s">
        <v>1646</v>
      </c>
      <c r="H16" s="212" t="s">
        <v>1647</v>
      </c>
      <c r="I16" s="250" t="s">
        <v>1645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1642</v>
      </c>
      <c r="F17" s="196" t="s">
        <v>1648</v>
      </c>
      <c r="G17" s="249" t="s">
        <v>1649</v>
      </c>
      <c r="H17" s="214" t="s">
        <v>1650</v>
      </c>
      <c r="I17" s="250" t="s">
        <v>1651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1652</v>
      </c>
      <c r="F18" s="248" t="s">
        <v>1653</v>
      </c>
      <c r="G18" s="212" t="s">
        <v>1649</v>
      </c>
      <c r="H18" s="214" t="s">
        <v>1650</v>
      </c>
      <c r="I18" s="196" t="s">
        <v>1654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26"/>
      <c r="D20" s="726"/>
      <c r="E20" s="726"/>
      <c r="F20" s="7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1597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1655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1656</v>
      </c>
      <c r="F5" s="223" t="s">
        <v>1657</v>
      </c>
      <c r="G5" s="223" t="s">
        <v>1658</v>
      </c>
      <c r="H5" s="223" t="s">
        <v>1659</v>
      </c>
      <c r="I5" s="223" t="s">
        <v>1660</v>
      </c>
      <c r="J5" s="223" t="s">
        <v>1661</v>
      </c>
      <c r="K5" s="223" t="s">
        <v>1662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1663</v>
      </c>
      <c r="H8" s="212" t="s">
        <v>1663</v>
      </c>
      <c r="I8" s="212" t="s">
        <v>1663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1236</v>
      </c>
      <c r="F9" s="212" t="s">
        <v>1664</v>
      </c>
      <c r="G9" s="212" t="s">
        <v>1665</v>
      </c>
      <c r="H9" s="212" t="s">
        <v>1663</v>
      </c>
      <c r="I9" s="212" t="s">
        <v>1663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1236</v>
      </c>
      <c r="F10" s="212" t="s">
        <v>1664</v>
      </c>
      <c r="G10" s="212" t="s">
        <v>1665</v>
      </c>
      <c r="H10" s="212" t="s">
        <v>1663</v>
      </c>
      <c r="I10" s="212" t="s">
        <v>1663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1666</v>
      </c>
      <c r="F11" s="212" t="s">
        <v>1664</v>
      </c>
      <c r="G11" s="212" t="s">
        <v>1667</v>
      </c>
      <c r="H11" s="214" t="s">
        <v>1668</v>
      </c>
      <c r="I11" s="212" t="s">
        <v>1669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1163</v>
      </c>
      <c r="F12" s="212" t="s">
        <v>1663</v>
      </c>
      <c r="G12" s="212" t="s">
        <v>1670</v>
      </c>
      <c r="H12" s="214" t="s">
        <v>1671</v>
      </c>
      <c r="I12" s="212" t="s">
        <v>1669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1163</v>
      </c>
      <c r="F13" s="212" t="s">
        <v>1672</v>
      </c>
      <c r="G13" s="212" t="s">
        <v>1673</v>
      </c>
      <c r="H13" s="214" t="s">
        <v>1671</v>
      </c>
      <c r="I13" s="212" t="s">
        <v>1674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1675</v>
      </c>
      <c r="F14" s="212" t="s">
        <v>1676</v>
      </c>
      <c r="G14" s="212" t="s">
        <v>1677</v>
      </c>
      <c r="H14" s="214" t="s">
        <v>1671</v>
      </c>
      <c r="I14" s="212" t="s">
        <v>1678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1679</v>
      </c>
      <c r="F15" s="212" t="s">
        <v>1680</v>
      </c>
      <c r="G15" s="212" t="s">
        <v>1681</v>
      </c>
      <c r="H15" s="214" t="s">
        <v>1682</v>
      </c>
      <c r="I15" s="212" t="s">
        <v>1678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1679</v>
      </c>
      <c r="F16" s="212" t="s">
        <v>1680</v>
      </c>
      <c r="G16" s="212" t="s">
        <v>1683</v>
      </c>
      <c r="H16" s="214" t="s">
        <v>1684</v>
      </c>
      <c r="I16" s="212" t="s">
        <v>1685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1686</v>
      </c>
      <c r="F17" s="212" t="s">
        <v>1687</v>
      </c>
      <c r="G17" s="212" t="s">
        <v>1688</v>
      </c>
      <c r="H17" s="214" t="s">
        <v>1689</v>
      </c>
      <c r="I17" s="196" t="s">
        <v>1690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1691</v>
      </c>
      <c r="F18" s="212" t="s">
        <v>1692</v>
      </c>
      <c r="G18" s="212" t="s">
        <v>1688</v>
      </c>
      <c r="H18" s="214" t="s">
        <v>1689</v>
      </c>
      <c r="I18" s="196" t="s">
        <v>1693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B20" t="s">
        <v>130</v>
      </c>
      <c r="C20" s="726" t="s">
        <v>1694</v>
      </c>
      <c r="D20" s="726"/>
      <c r="E20" s="726"/>
      <c r="F20" s="726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0" spans="2:20">
      <c r="M30" s="61"/>
      <c r="N30" s="62"/>
      <c r="O30" s="61"/>
    </row>
    <row r="31" spans="2:20">
      <c r="M31" s="61"/>
      <c r="N31" s="62"/>
      <c r="O31" s="61"/>
    </row>
    <row r="32" spans="2:20">
      <c r="M32" s="61"/>
      <c r="N32" s="62"/>
      <c r="O32" s="61"/>
    </row>
    <row r="33" spans="5:15" hidden="1">
      <c r="E33" s="253" t="s">
        <v>53</v>
      </c>
      <c r="M33" s="61"/>
      <c r="N33" s="62"/>
      <c r="O33" s="61"/>
    </row>
    <row r="34" spans="5:15" hidden="1">
      <c r="E34" s="254" t="s">
        <v>54</v>
      </c>
      <c r="F34">
        <f>13+24</f>
        <v>37</v>
      </c>
      <c r="M34" s="61"/>
      <c r="N34" s="62"/>
      <c r="O34" s="61"/>
    </row>
    <row r="35" spans="5:15" hidden="1">
      <c r="E35" s="254" t="s">
        <v>1695</v>
      </c>
      <c r="F35">
        <v>44</v>
      </c>
      <c r="M35" s="61"/>
      <c r="N35" s="62"/>
      <c r="O35" s="61"/>
    </row>
    <row r="36" spans="5:15" hidden="1">
      <c r="E36" s="254" t="s">
        <v>1696</v>
      </c>
      <c r="F36">
        <f>16+24</f>
        <v>40</v>
      </c>
      <c r="M36" s="61"/>
      <c r="N36" s="62"/>
      <c r="O36" s="61"/>
    </row>
    <row r="37" spans="5:15" hidden="1">
      <c r="E37" s="254" t="s">
        <v>1697</v>
      </c>
      <c r="F37">
        <f>5+4+4+5.5+5.5+3+5+6+3</f>
        <v>41</v>
      </c>
      <c r="M37" s="61"/>
      <c r="N37" s="62"/>
      <c r="O37" s="61"/>
    </row>
    <row r="38" spans="5:15" hidden="1">
      <c r="E38" s="254" t="s">
        <v>1698</v>
      </c>
      <c r="F38">
        <f>3+2+2+1+1+3+3</f>
        <v>15</v>
      </c>
      <c r="M38" s="61"/>
      <c r="N38" s="62"/>
      <c r="O38" s="61"/>
    </row>
    <row r="39" spans="5:15" hidden="1">
      <c r="E39" s="254" t="s">
        <v>1699</v>
      </c>
      <c r="F39">
        <f>26+16</f>
        <v>42</v>
      </c>
    </row>
    <row r="40" spans="5:15" hidden="1">
      <c r="E40" s="254" t="s">
        <v>1700</v>
      </c>
      <c r="F40">
        <f>38+24</f>
        <v>62</v>
      </c>
    </row>
    <row r="41" spans="5:15" hidden="1">
      <c r="E41" s="254" t="s">
        <v>1701</v>
      </c>
      <c r="F41">
        <v>15</v>
      </c>
    </row>
    <row r="42" spans="5:15" hidden="1">
      <c r="E42" s="254" t="s">
        <v>1702</v>
      </c>
      <c r="F42">
        <v>14</v>
      </c>
    </row>
    <row r="43" spans="5:15" hidden="1">
      <c r="E43" s="254" t="s">
        <v>1703</v>
      </c>
      <c r="F43">
        <v>11</v>
      </c>
    </row>
    <row r="44" spans="5:15" hidden="1">
      <c r="E44" s="180" t="s">
        <v>1704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5" t="s">
        <v>1705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1228</v>
      </c>
      <c r="F6" s="229" t="s">
        <v>1229</v>
      </c>
      <c r="G6" s="230" t="s">
        <v>1230</v>
      </c>
      <c r="H6" s="230" t="s">
        <v>1231</v>
      </c>
      <c r="I6" s="231" t="s">
        <v>1232</v>
      </c>
      <c r="J6" s="232" t="s">
        <v>1233</v>
      </c>
      <c r="K6" s="233" t="s">
        <v>1234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>
      <c r="B8" s="241" t="s">
        <v>92</v>
      </c>
      <c r="C8" s="217" t="s">
        <v>85</v>
      </c>
      <c r="D8" s="218" t="s">
        <v>94</v>
      </c>
      <c r="E8" s="212" t="s">
        <v>1706</v>
      </c>
      <c r="F8" s="212" t="s">
        <v>1707</v>
      </c>
      <c r="G8" s="212" t="s">
        <v>1574</v>
      </c>
      <c r="H8" s="212" t="s">
        <v>632</v>
      </c>
      <c r="I8" s="196" t="s">
        <v>1708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>
      <c r="B9" s="241" t="s">
        <v>94</v>
      </c>
      <c r="C9" s="217" t="s">
        <v>85</v>
      </c>
      <c r="D9" s="218" t="s">
        <v>95</v>
      </c>
      <c r="E9" s="242" t="s">
        <v>1709</v>
      </c>
      <c r="F9" s="212" t="s">
        <v>1707</v>
      </c>
      <c r="G9" s="212" t="s">
        <v>1574</v>
      </c>
      <c r="H9" s="212" t="s">
        <v>632</v>
      </c>
      <c r="I9" s="196" t="s">
        <v>1708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>
      <c r="B10" s="241" t="s">
        <v>95</v>
      </c>
      <c r="C10" s="217" t="s">
        <v>85</v>
      </c>
      <c r="D10" s="218" t="s">
        <v>97</v>
      </c>
      <c r="E10" s="196" t="s">
        <v>1709</v>
      </c>
      <c r="F10" s="212" t="s">
        <v>1707</v>
      </c>
      <c r="G10" s="212" t="s">
        <v>1710</v>
      </c>
      <c r="H10" s="212" t="s">
        <v>632</v>
      </c>
      <c r="I10" s="196" t="s">
        <v>1708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>
      <c r="B11" s="241" t="s">
        <v>97</v>
      </c>
      <c r="C11" s="217" t="s">
        <v>85</v>
      </c>
      <c r="D11" s="218" t="s">
        <v>100</v>
      </c>
      <c r="E11" s="196" t="s">
        <v>1709</v>
      </c>
      <c r="F11" s="212" t="s">
        <v>1711</v>
      </c>
      <c r="G11" s="212" t="s">
        <v>1710</v>
      </c>
      <c r="H11" s="214" t="s">
        <v>1571</v>
      </c>
      <c r="I11" s="196" t="s">
        <v>261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>
      <c r="B12" s="241" t="s">
        <v>100</v>
      </c>
      <c r="C12" s="217" t="s">
        <v>85</v>
      </c>
      <c r="D12" s="218" t="s">
        <v>102</v>
      </c>
      <c r="E12" s="196" t="s">
        <v>1712</v>
      </c>
      <c r="F12" s="212" t="s">
        <v>1713</v>
      </c>
      <c r="G12" s="212" t="s">
        <v>1571</v>
      </c>
      <c r="H12" s="214" t="s">
        <v>1714</v>
      </c>
      <c r="I12" s="196" t="s">
        <v>261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1715</v>
      </c>
      <c r="G13" s="212" t="s">
        <v>1716</v>
      </c>
      <c r="H13" s="214" t="s">
        <v>1571</v>
      </c>
      <c r="I13" s="196" t="s">
        <v>261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1717</v>
      </c>
      <c r="F14" s="212" t="s">
        <v>1718</v>
      </c>
      <c r="G14" s="212" t="s">
        <v>1719</v>
      </c>
      <c r="H14" s="214" t="s">
        <v>1307</v>
      </c>
      <c r="I14" s="196" t="s">
        <v>261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1720</v>
      </c>
      <c r="F15" s="212" t="s">
        <v>1721</v>
      </c>
      <c r="G15" s="212" t="s">
        <v>1722</v>
      </c>
      <c r="H15" s="214" t="s">
        <v>1445</v>
      </c>
      <c r="I15" s="196" t="s">
        <v>261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1723</v>
      </c>
      <c r="F16" s="212" t="s">
        <v>1724</v>
      </c>
      <c r="G16" s="212" t="s">
        <v>1725</v>
      </c>
      <c r="H16" s="214" t="s">
        <v>1604</v>
      </c>
      <c r="I16" s="196" t="s">
        <v>261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1726</v>
      </c>
      <c r="F17" s="212" t="s">
        <v>1727</v>
      </c>
      <c r="G17" s="212" t="s">
        <v>1728</v>
      </c>
      <c r="H17" s="214" t="s">
        <v>1729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741</v>
      </c>
      <c r="F18" s="212" t="s">
        <v>1730</v>
      </c>
      <c r="G18" s="212" t="s">
        <v>1731</v>
      </c>
      <c r="H18" s="214" t="s">
        <v>1729</v>
      </c>
      <c r="I18" s="196" t="s">
        <v>1732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1532</v>
      </c>
    </row>
    <row r="26" spans="2:20">
      <c r="B26" s="56"/>
      <c r="D26" s="246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247" t="s">
        <v>1534</v>
      </c>
    </row>
    <row r="31" spans="2:20">
      <c r="M31" s="731"/>
      <c r="N31" s="731"/>
      <c r="O31" s="7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3" t="s">
        <v>1734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1735</v>
      </c>
      <c r="F5" s="7" t="s">
        <v>1736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1737</v>
      </c>
      <c r="G8" s="212" t="s">
        <v>632</v>
      </c>
      <c r="H8" s="212" t="s">
        <v>632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50" t="s">
        <v>258</v>
      </c>
      <c r="F9" s="212" t="s">
        <v>1737</v>
      </c>
      <c r="G9" s="191" t="s">
        <v>632</v>
      </c>
      <c r="H9" s="212" t="s">
        <v>632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258</v>
      </c>
      <c r="F10" s="191" t="s">
        <v>1738</v>
      </c>
      <c r="G10" s="191" t="s">
        <v>632</v>
      </c>
      <c r="H10" s="212" t="s">
        <v>1739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196" t="s">
        <v>258</v>
      </c>
      <c r="F11" s="191" t="s">
        <v>1738</v>
      </c>
      <c r="G11" s="191" t="s">
        <v>1740</v>
      </c>
      <c r="H11" s="88" t="s">
        <v>1571</v>
      </c>
      <c r="I11" s="32" t="s">
        <v>1741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1742</v>
      </c>
      <c r="G12" s="191" t="s">
        <v>1740</v>
      </c>
      <c r="H12" s="88" t="s">
        <v>1571</v>
      </c>
      <c r="I12" s="32" t="s">
        <v>1743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1742</v>
      </c>
      <c r="G13" s="212" t="s">
        <v>1744</v>
      </c>
      <c r="H13" s="88" t="s">
        <v>1571</v>
      </c>
      <c r="I13" s="32" t="s">
        <v>1743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1745</v>
      </c>
      <c r="F14" s="191" t="s">
        <v>1746</v>
      </c>
      <c r="G14" s="212" t="s">
        <v>1744</v>
      </c>
      <c r="H14" s="88" t="s">
        <v>1747</v>
      </c>
      <c r="I14" s="32" t="s">
        <v>1291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1720</v>
      </c>
      <c r="F15" s="191" t="s">
        <v>1381</v>
      </c>
      <c r="G15" s="212" t="s">
        <v>1744</v>
      </c>
      <c r="H15" s="88" t="s">
        <v>1366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1571</v>
      </c>
      <c r="G16" s="212" t="s">
        <v>1748</v>
      </c>
      <c r="H16" s="88" t="s">
        <v>1366</v>
      </c>
      <c r="I16" s="32" t="s">
        <v>364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1749</v>
      </c>
      <c r="F17" s="191" t="s">
        <v>1545</v>
      </c>
      <c r="G17" s="212" t="s">
        <v>1748</v>
      </c>
      <c r="H17" s="88" t="s">
        <v>58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1749</v>
      </c>
      <c r="F18" s="191" t="s">
        <v>1545</v>
      </c>
      <c r="G18" s="212" t="s">
        <v>1748</v>
      </c>
      <c r="H18" s="88" t="s">
        <v>58</v>
      </c>
      <c r="I18" s="32" t="s">
        <v>1750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1534</v>
      </c>
    </row>
    <row r="31" spans="2:20">
      <c r="M31" s="731"/>
      <c r="N31" s="731"/>
      <c r="O31" s="7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</row>
    <row r="2" spans="2:20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3" t="s">
        <v>1751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1752</v>
      </c>
      <c r="F5" s="7" t="s">
        <v>1753</v>
      </c>
      <c r="G5" s="7" t="s">
        <v>1754</v>
      </c>
      <c r="H5" s="7" t="s">
        <v>1755</v>
      </c>
      <c r="I5" s="7" t="s">
        <v>1756</v>
      </c>
      <c r="J5" s="7" t="s">
        <v>1757</v>
      </c>
      <c r="K5" s="7" t="s">
        <v>1758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1264</v>
      </c>
      <c r="F8" s="213" t="s">
        <v>61</v>
      </c>
      <c r="G8" s="191" t="s">
        <v>1759</v>
      </c>
      <c r="H8" s="88" t="s">
        <v>1760</v>
      </c>
      <c r="I8" s="32" t="s">
        <v>1761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1264</v>
      </c>
      <c r="F9" s="191" t="s">
        <v>1264</v>
      </c>
      <c r="G9" s="191" t="s">
        <v>1264</v>
      </c>
      <c r="H9" s="214" t="s">
        <v>1760</v>
      </c>
      <c r="I9" s="32" t="s">
        <v>1264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1264</v>
      </c>
      <c r="F10" s="191" t="s">
        <v>1264</v>
      </c>
      <c r="G10" s="191" t="s">
        <v>1762</v>
      </c>
      <c r="H10" s="88" t="s">
        <v>1760</v>
      </c>
      <c r="I10" s="32" t="s">
        <v>1763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1764</v>
      </c>
      <c r="F11" s="191" t="s">
        <v>1264</v>
      </c>
      <c r="G11" s="191" t="s">
        <v>1765</v>
      </c>
      <c r="H11" s="88" t="s">
        <v>1760</v>
      </c>
      <c r="I11" s="32" t="s">
        <v>1766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196" t="s">
        <v>1764</v>
      </c>
      <c r="F12" s="191" t="s">
        <v>1767</v>
      </c>
      <c r="G12" s="191" t="s">
        <v>1764</v>
      </c>
      <c r="H12" s="88" t="s">
        <v>59</v>
      </c>
      <c r="I12" s="32" t="s">
        <v>1763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1768</v>
      </c>
      <c r="F13" s="191" t="s">
        <v>1767</v>
      </c>
      <c r="G13" s="212" t="s">
        <v>1764</v>
      </c>
      <c r="H13" s="88" t="s">
        <v>59</v>
      </c>
      <c r="I13" s="32" t="s">
        <v>1762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1768</v>
      </c>
      <c r="F14" s="191" t="s">
        <v>1764</v>
      </c>
      <c r="G14" s="212" t="s">
        <v>1769</v>
      </c>
      <c r="H14" s="88" t="s">
        <v>59</v>
      </c>
      <c r="I14" s="32" t="s">
        <v>1770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1771</v>
      </c>
      <c r="F15" s="191" t="s">
        <v>1264</v>
      </c>
      <c r="G15" s="192" t="s">
        <v>1772</v>
      </c>
      <c r="H15" s="88" t="s">
        <v>59</v>
      </c>
      <c r="I15" s="32" t="s">
        <v>1762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1771</v>
      </c>
      <c r="F16" s="191" t="s">
        <v>1764</v>
      </c>
      <c r="G16" s="215" t="s">
        <v>1772</v>
      </c>
      <c r="H16" s="88" t="s">
        <v>1773</v>
      </c>
      <c r="I16" s="32" t="s">
        <v>1774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1775</v>
      </c>
      <c r="F17" s="191" t="s">
        <v>1776</v>
      </c>
      <c r="G17" s="192" t="s">
        <v>1777</v>
      </c>
      <c r="H17" s="88" t="s">
        <v>1778</v>
      </c>
      <c r="I17" s="32" t="s">
        <v>364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1604</v>
      </c>
      <c r="F18" s="191" t="s">
        <v>1776</v>
      </c>
      <c r="G18" s="215" t="s">
        <v>1779</v>
      </c>
      <c r="H18" s="88" t="s">
        <v>1778</v>
      </c>
      <c r="I18" s="32" t="s">
        <v>364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>
      <c r="M31" s="731"/>
      <c r="N31" s="731"/>
      <c r="O31" s="7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3" t="s">
        <v>1782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259</v>
      </c>
      <c r="F7" s="123" t="s">
        <v>259</v>
      </c>
      <c r="G7" s="123" t="s">
        <v>259</v>
      </c>
      <c r="H7" s="123" t="s">
        <v>259</v>
      </c>
      <c r="I7" s="123" t="s">
        <v>259</v>
      </c>
      <c r="J7" s="123" t="s">
        <v>259</v>
      </c>
      <c r="K7" s="123" t="s">
        <v>259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32" t="s">
        <v>1783</v>
      </c>
      <c r="G8" s="191" t="s">
        <v>1783</v>
      </c>
      <c r="H8" s="88" t="s">
        <v>1783</v>
      </c>
      <c r="I8" s="32" t="s">
        <v>1783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1"/>
      <c r="F9" s="32" t="s">
        <v>1783</v>
      </c>
      <c r="G9" s="191" t="s">
        <v>1783</v>
      </c>
      <c r="H9" s="88" t="s">
        <v>1783</v>
      </c>
      <c r="I9" s="32" t="s">
        <v>1783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1"/>
      <c r="F10" s="32" t="s">
        <v>1783</v>
      </c>
      <c r="G10" s="191" t="s">
        <v>1783</v>
      </c>
      <c r="H10" s="88" t="s">
        <v>1783</v>
      </c>
      <c r="I10" s="32" t="s">
        <v>1783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1"/>
      <c r="F11" s="32" t="s">
        <v>1784</v>
      </c>
      <c r="G11" s="191" t="s">
        <v>1783</v>
      </c>
      <c r="H11" s="88" t="s">
        <v>1783</v>
      </c>
      <c r="I11" s="32" t="s">
        <v>1783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1"/>
      <c r="F12" s="32" t="s">
        <v>1784</v>
      </c>
      <c r="G12" s="191" t="s">
        <v>1783</v>
      </c>
      <c r="H12" s="88" t="s">
        <v>1783</v>
      </c>
      <c r="I12" s="32" t="s">
        <v>1785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1784</v>
      </c>
      <c r="G13" s="192" t="s">
        <v>1783</v>
      </c>
      <c r="H13" s="88" t="s">
        <v>1783</v>
      </c>
      <c r="I13" s="32" t="s">
        <v>1785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1786</v>
      </c>
      <c r="G14" s="192" t="s">
        <v>1783</v>
      </c>
      <c r="H14" s="88" t="s">
        <v>1783</v>
      </c>
      <c r="I14" s="32" t="s">
        <v>1785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1786</v>
      </c>
      <c r="G15" s="192" t="s">
        <v>1783</v>
      </c>
      <c r="H15" s="88" t="s">
        <v>1787</v>
      </c>
      <c r="I15" s="32" t="s">
        <v>1785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1784</v>
      </c>
      <c r="G16" s="192" t="s">
        <v>1783</v>
      </c>
      <c r="H16" s="88" t="s">
        <v>1787</v>
      </c>
      <c r="I16" s="32" t="s">
        <v>1788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1784</v>
      </c>
      <c r="G17" s="192" t="s">
        <v>1789</v>
      </c>
      <c r="H17" s="88" t="s">
        <v>1787</v>
      </c>
      <c r="I17" s="32" t="s">
        <v>1788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1784</v>
      </c>
      <c r="G18" s="193" t="s">
        <v>1789</v>
      </c>
      <c r="H18" s="88" t="s">
        <v>1787</v>
      </c>
      <c r="I18" s="32" t="s">
        <v>1785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0" spans="2:22">
      <c r="D30" t="s">
        <v>1781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</row>
    <row r="2" spans="2:20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3" t="s">
        <v>1790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210"/>
      <c r="O3" s="3"/>
      <c r="P3" s="3" t="s">
        <v>1791</v>
      </c>
      <c r="Q3" s="3"/>
      <c r="R3" s="3"/>
      <c r="S3" s="3"/>
      <c r="T3" s="3"/>
    </row>
    <row r="4" spans="2:20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1792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1656</v>
      </c>
      <c r="F5" s="7" t="s">
        <v>1793</v>
      </c>
      <c r="G5" s="7" t="s">
        <v>1794</v>
      </c>
      <c r="H5" s="7" t="s">
        <v>1795</v>
      </c>
      <c r="I5" s="7" t="s">
        <v>1796</v>
      </c>
      <c r="J5" s="7" t="s">
        <v>1797</v>
      </c>
      <c r="K5" s="7" t="s">
        <v>1798</v>
      </c>
      <c r="L5" s="61"/>
      <c r="M5" s="172"/>
      <c r="N5" s="113"/>
      <c r="O5" s="113" t="s">
        <v>1794</v>
      </c>
      <c r="P5" s="113" t="s">
        <v>1795</v>
      </c>
      <c r="Q5" s="113" t="s">
        <v>1796</v>
      </c>
      <c r="R5" s="172"/>
      <c r="S5" s="172"/>
      <c r="T5" s="172"/>
    </row>
    <row r="6" spans="2:20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172"/>
      <c r="N6" s="113"/>
      <c r="O6" s="113" t="s">
        <v>1230</v>
      </c>
      <c r="P6" s="113" t="s">
        <v>1231</v>
      </c>
      <c r="Q6" s="113" t="s">
        <v>1232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1799</v>
      </c>
      <c r="O7" s="207"/>
      <c r="P7" s="201"/>
      <c r="Q7" s="207" t="s">
        <v>58</v>
      </c>
      <c r="R7" s="173"/>
      <c r="S7" s="173"/>
      <c r="T7" s="173"/>
    </row>
    <row r="8" spans="2:20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1366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1366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1366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1400</v>
      </c>
      <c r="H11" s="88" t="s">
        <v>59</v>
      </c>
      <c r="I11" s="32" t="s">
        <v>1366</v>
      </c>
      <c r="J11" s="191"/>
      <c r="K11" s="192"/>
      <c r="L11" s="61"/>
      <c r="M11" s="87"/>
      <c r="N11" s="200" t="s">
        <v>1800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>
      <c r="B12" s="12" t="s">
        <v>100</v>
      </c>
      <c r="C12" s="3" t="s">
        <v>85</v>
      </c>
      <c r="D12" s="2" t="s">
        <v>102</v>
      </c>
      <c r="E12" s="32" t="s">
        <v>741</v>
      </c>
      <c r="F12" s="191" t="s">
        <v>59</v>
      </c>
      <c r="G12" s="191" t="s">
        <v>1801</v>
      </c>
      <c r="H12" s="88" t="s">
        <v>59</v>
      </c>
      <c r="I12" s="32" t="s">
        <v>1366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1802</v>
      </c>
      <c r="F13" s="191" t="s">
        <v>1803</v>
      </c>
      <c r="G13" s="192" t="s">
        <v>1801</v>
      </c>
      <c r="H13" s="88" t="s">
        <v>1804</v>
      </c>
      <c r="I13" s="32" t="s">
        <v>1805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1806</v>
      </c>
      <c r="F14" s="191" t="s">
        <v>1807</v>
      </c>
      <c r="G14" s="192" t="s">
        <v>1808</v>
      </c>
      <c r="H14" s="88" t="s">
        <v>1567</v>
      </c>
      <c r="I14" s="32" t="s">
        <v>1809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1806</v>
      </c>
      <c r="F15" s="191" t="s">
        <v>1810</v>
      </c>
      <c r="G15" s="192" t="s">
        <v>59</v>
      </c>
      <c r="H15" s="88" t="s">
        <v>1567</v>
      </c>
      <c r="I15" s="32" t="s">
        <v>1809</v>
      </c>
      <c r="J15" s="191"/>
      <c r="K15" s="192"/>
      <c r="L15" s="61"/>
      <c r="M15" s="87"/>
      <c r="N15" s="200" t="s">
        <v>1811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1802</v>
      </c>
      <c r="F16" s="191" t="s">
        <v>1807</v>
      </c>
      <c r="G16" s="192" t="s">
        <v>59</v>
      </c>
      <c r="H16" s="88" t="s">
        <v>1530</v>
      </c>
      <c r="I16" s="32" t="s">
        <v>1809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1802</v>
      </c>
      <c r="F17" s="191" t="s">
        <v>1812</v>
      </c>
      <c r="G17" s="192" t="s">
        <v>1749</v>
      </c>
      <c r="H17" s="88" t="s">
        <v>1530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1802</v>
      </c>
      <c r="F18" s="191" t="s">
        <v>1812</v>
      </c>
      <c r="G18" s="192" t="s">
        <v>1749</v>
      </c>
      <c r="H18" s="88" t="s">
        <v>1530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>
      <c r="B19" s="159"/>
      <c r="C19" s="160"/>
      <c r="D19" s="159"/>
      <c r="H19" s="79"/>
      <c r="I19" s="88"/>
      <c r="L19" s="61"/>
      <c r="M19" s="61"/>
      <c r="N19" s="200" t="s">
        <v>1813</v>
      </c>
      <c r="O19" s="209" t="s">
        <v>56</v>
      </c>
      <c r="P19" s="191"/>
      <c r="Q19" s="206"/>
      <c r="R19" s="63"/>
      <c r="S19" s="63"/>
      <c r="T19" s="63"/>
    </row>
    <row r="20" spans="2:20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1532</v>
      </c>
    </row>
    <row r="26" spans="2:20">
      <c r="B26" s="56"/>
      <c r="D26" s="58" t="s">
        <v>1533</v>
      </c>
    </row>
    <row r="27" spans="2:20">
      <c r="B27" s="180"/>
      <c r="D27" t="s">
        <v>451</v>
      </c>
    </row>
    <row r="29" spans="2:20">
      <c r="B29" s="127" t="s">
        <v>134</v>
      </c>
      <c r="D29" s="167" t="s">
        <v>1780</v>
      </c>
    </row>
    <row r="30" spans="2:20">
      <c r="D30" t="s">
        <v>1781</v>
      </c>
    </row>
    <row r="31" spans="2:20">
      <c r="M31" s="731"/>
      <c r="N31" s="731"/>
      <c r="O31" s="731"/>
    </row>
    <row r="32" spans="2:20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33" t="s">
        <v>1814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1815</v>
      </c>
      <c r="F5" s="7" t="s">
        <v>1816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1817</v>
      </c>
      <c r="I8" s="28" t="s">
        <v>1817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1817</v>
      </c>
      <c r="I9" s="28" t="s">
        <v>1817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1817</v>
      </c>
      <c r="I10" s="28" t="s">
        <v>1817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1818</v>
      </c>
      <c r="I11" s="28" t="s">
        <v>1817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1819</v>
      </c>
      <c r="I12" s="28" t="s">
        <v>1817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1819</v>
      </c>
      <c r="I13" s="28" t="s">
        <v>1817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1519</v>
      </c>
      <c r="F14" s="28" t="s">
        <v>1820</v>
      </c>
      <c r="G14" s="187"/>
      <c r="H14" s="88" t="s">
        <v>1821</v>
      </c>
      <c r="I14" s="28" t="s">
        <v>1818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1519</v>
      </c>
      <c r="F15" s="28" t="s">
        <v>1820</v>
      </c>
      <c r="G15" s="187"/>
      <c r="H15" s="88" t="s">
        <v>1819</v>
      </c>
      <c r="I15" s="28" t="s">
        <v>1818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1519</v>
      </c>
      <c r="F16" s="28" t="s">
        <v>1822</v>
      </c>
      <c r="G16" s="187"/>
      <c r="H16" s="88" t="s">
        <v>1823</v>
      </c>
      <c r="I16" s="28" t="s">
        <v>1818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1519</v>
      </c>
      <c r="F17" s="28" t="s">
        <v>1822</v>
      </c>
      <c r="G17" s="187"/>
      <c r="H17" s="88" t="s">
        <v>1823</v>
      </c>
      <c r="I17" s="28" t="s">
        <v>1818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1519</v>
      </c>
      <c r="F18" s="28" t="s">
        <v>1822</v>
      </c>
      <c r="G18" s="187"/>
      <c r="H18" s="88" t="s">
        <v>1823</v>
      </c>
      <c r="I18" s="28" t="s">
        <v>1818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33" t="s">
        <v>1824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1825</v>
      </c>
      <c r="F5" s="7" t="s">
        <v>1826</v>
      </c>
      <c r="G5" s="7" t="s">
        <v>1827</v>
      </c>
      <c r="H5" s="7" t="s">
        <v>1828</v>
      </c>
      <c r="I5" s="7" t="s">
        <v>1829</v>
      </c>
      <c r="J5" s="7" t="s">
        <v>1830</v>
      </c>
      <c r="K5" s="7" t="s">
        <v>1831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1733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</row>
    <row r="27" spans="2:22">
      <c r="B27" s="180"/>
      <c r="D27" t="s">
        <v>451</v>
      </c>
    </row>
    <row r="29" spans="2:22">
      <c r="B29" s="127" t="s">
        <v>134</v>
      </c>
      <c r="D29" s="167" t="s">
        <v>1780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>
      <c r="B3" s="733" t="s">
        <v>1832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 t="s">
        <v>1833</v>
      </c>
      <c r="F5" s="7" t="s">
        <v>1834</v>
      </c>
      <c r="G5" s="7" t="s">
        <v>1835</v>
      </c>
      <c r="H5" s="7" t="s">
        <v>1836</v>
      </c>
      <c r="I5" s="7" t="s">
        <v>1837</v>
      </c>
      <c r="J5" s="7" t="s">
        <v>1838</v>
      </c>
      <c r="K5" s="7" t="s">
        <v>1839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>
      <c r="B8" s="12" t="s">
        <v>92</v>
      </c>
      <c r="C8" s="3" t="s">
        <v>85</v>
      </c>
      <c r="D8" s="2" t="s">
        <v>94</v>
      </c>
      <c r="E8" s="32" t="s">
        <v>1840</v>
      </c>
      <c r="F8" s="32" t="s">
        <v>56</v>
      </c>
      <c r="G8" s="32" t="s">
        <v>56</v>
      </c>
      <c r="H8" s="32" t="s">
        <v>56</v>
      </c>
      <c r="I8" s="178" t="s">
        <v>1841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>
      <c r="B9" s="12" t="s">
        <v>94</v>
      </c>
      <c r="C9" s="3" t="s">
        <v>85</v>
      </c>
      <c r="D9" s="2" t="s">
        <v>95</v>
      </c>
      <c r="E9" s="50" t="s">
        <v>1840</v>
      </c>
      <c r="F9" s="50" t="s">
        <v>56</v>
      </c>
      <c r="G9" s="50" t="s">
        <v>56</v>
      </c>
      <c r="H9" s="50" t="s">
        <v>56</v>
      </c>
      <c r="I9" s="178" t="s">
        <v>1841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>
      <c r="B10" s="12" t="s">
        <v>95</v>
      </c>
      <c r="C10" s="3" t="s">
        <v>85</v>
      </c>
      <c r="D10" s="2" t="s">
        <v>97</v>
      </c>
      <c r="E10" s="50" t="s">
        <v>1840</v>
      </c>
      <c r="F10" s="50" t="s">
        <v>56</v>
      </c>
      <c r="G10" s="50" t="s">
        <v>56</v>
      </c>
      <c r="H10" s="50" t="s">
        <v>56</v>
      </c>
      <c r="I10" s="178" t="s">
        <v>1841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>
      <c r="B11" s="12" t="s">
        <v>97</v>
      </c>
      <c r="C11" s="3" t="s">
        <v>85</v>
      </c>
      <c r="D11" s="2" t="s">
        <v>100</v>
      </c>
      <c r="E11" s="50" t="s">
        <v>1842</v>
      </c>
      <c r="F11" s="50" t="s">
        <v>56</v>
      </c>
      <c r="G11" s="50" t="s">
        <v>56</v>
      </c>
      <c r="H11" s="50" t="s">
        <v>56</v>
      </c>
      <c r="I11" s="178" t="s">
        <v>1841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>
      <c r="B12" s="12" t="s">
        <v>100</v>
      </c>
      <c r="C12" s="3" t="s">
        <v>85</v>
      </c>
      <c r="D12" s="2" t="s">
        <v>102</v>
      </c>
      <c r="E12" s="50" t="s">
        <v>1842</v>
      </c>
      <c r="F12" s="50" t="s">
        <v>1843</v>
      </c>
      <c r="G12" s="50" t="s">
        <v>56</v>
      </c>
      <c r="H12" s="50" t="s">
        <v>56</v>
      </c>
      <c r="I12" s="178" t="s">
        <v>1841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1840</v>
      </c>
      <c r="F13" s="50" t="s">
        <v>1843</v>
      </c>
      <c r="G13" s="50" t="s">
        <v>53</v>
      </c>
      <c r="H13" s="50" t="s">
        <v>775</v>
      </c>
      <c r="I13" s="179" t="s">
        <v>1844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1842</v>
      </c>
      <c r="F14" s="50" t="s">
        <v>1845</v>
      </c>
      <c r="G14" s="50" t="s">
        <v>53</v>
      </c>
      <c r="H14" s="50" t="s">
        <v>775</v>
      </c>
      <c r="I14" s="179" t="s">
        <v>1844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1842</v>
      </c>
      <c r="F15" s="50" t="s">
        <v>1845</v>
      </c>
      <c r="G15" s="50" t="s">
        <v>53</v>
      </c>
      <c r="H15" s="50" t="s">
        <v>775</v>
      </c>
      <c r="I15" s="179" t="s">
        <v>775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1842</v>
      </c>
      <c r="F16" s="50" t="s">
        <v>1845</v>
      </c>
      <c r="G16" s="50" t="s">
        <v>53</v>
      </c>
      <c r="H16" s="50" t="s">
        <v>775</v>
      </c>
      <c r="I16" s="179" t="s">
        <v>775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1842</v>
      </c>
      <c r="F17" s="50" t="s">
        <v>1845</v>
      </c>
      <c r="G17" s="50" t="s">
        <v>53</v>
      </c>
      <c r="H17" s="50" t="s">
        <v>775</v>
      </c>
      <c r="I17" s="179" t="s">
        <v>775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1842</v>
      </c>
      <c r="F18" s="174" t="s">
        <v>1845</v>
      </c>
      <c r="G18" s="174" t="s">
        <v>53</v>
      </c>
      <c r="H18" s="50" t="s">
        <v>775</v>
      </c>
      <c r="I18" s="179" t="s">
        <v>775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1733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1532</v>
      </c>
    </row>
    <row r="24" spans="2:22">
      <c r="B24" s="56"/>
      <c r="D24" s="58" t="s">
        <v>1533</v>
      </c>
    </row>
    <row r="27" spans="2:22">
      <c r="B27" s="127" t="s">
        <v>134</v>
      </c>
      <c r="D27" s="167" t="s">
        <v>1846</v>
      </c>
    </row>
    <row r="29" spans="2:22">
      <c r="D29" s="150" t="s">
        <v>1847</v>
      </c>
      <c r="E29" s="176" t="s">
        <v>53</v>
      </c>
      <c r="F29" s="175" t="s">
        <v>1848</v>
      </c>
      <c r="G29" s="175" t="s">
        <v>1849</v>
      </c>
      <c r="H29" s="175" t="s">
        <v>1850</v>
      </c>
      <c r="I29" s="79"/>
      <c r="J29" s="79"/>
      <c r="K29" s="149"/>
      <c r="M29" s="62"/>
      <c r="N29" s="62"/>
      <c r="O29" s="62"/>
    </row>
    <row r="30" spans="2:22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>
      <c r="E32" s="177" t="s">
        <v>56</v>
      </c>
      <c r="K32" s="148"/>
      <c r="M32" s="61"/>
      <c r="N32" s="62"/>
      <c r="O32" s="61"/>
    </row>
    <row r="33" spans="5:15">
      <c r="E33" s="177" t="s">
        <v>57</v>
      </c>
      <c r="K33" s="148"/>
      <c r="M33" s="61"/>
      <c r="N33" s="62"/>
      <c r="O33" s="61"/>
    </row>
    <row r="34" spans="5:15">
      <c r="E34" s="177" t="s">
        <v>58</v>
      </c>
      <c r="K34" s="148"/>
      <c r="M34" s="61"/>
      <c r="N34" s="62"/>
      <c r="O34" s="61"/>
    </row>
    <row r="35" spans="5:15">
      <c r="E35" s="177" t="s">
        <v>59</v>
      </c>
      <c r="K35" s="148"/>
      <c r="M35" s="61"/>
      <c r="N35" s="62"/>
      <c r="O35" s="61"/>
    </row>
    <row r="36" spans="5:15">
      <c r="E36" s="152" t="s">
        <v>259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>
      <c r="M37" s="61"/>
      <c r="N37" s="62"/>
      <c r="O37" s="61"/>
    </row>
    <row r="38" spans="5:15">
      <c r="M38" s="61"/>
      <c r="N38" s="62"/>
      <c r="O38" s="61"/>
    </row>
    <row r="39" spans="5:15">
      <c r="M39" s="61"/>
      <c r="N39" s="62"/>
      <c r="O39" s="61"/>
    </row>
    <row r="40" spans="5:15">
      <c r="M40" s="61"/>
      <c r="N40" s="62"/>
      <c r="O40" s="61"/>
    </row>
    <row r="41" spans="5:15">
      <c r="M41" s="61"/>
      <c r="N41" s="62"/>
      <c r="O41" s="61"/>
    </row>
    <row r="42" spans="5:15">
      <c r="M42" s="61"/>
      <c r="N42" s="62"/>
      <c r="O42" s="61"/>
    </row>
    <row r="43" spans="5:15">
      <c r="M43" s="61"/>
      <c r="N43" s="62"/>
      <c r="O43" s="61"/>
    </row>
    <row r="44" spans="5:15">
      <c r="M44" s="61"/>
      <c r="N44" s="62"/>
      <c r="O44" s="61"/>
    </row>
    <row r="45" spans="5:1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1852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1852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44935</v>
      </c>
      <c r="F5" s="7" t="s">
        <v>1853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39"/>
      <c r="N5" s="740"/>
      <c r="O5" s="741"/>
      <c r="P5" s="7">
        <v>44935</v>
      </c>
      <c r="Q5" s="7" t="s">
        <v>1853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1854</v>
      </c>
      <c r="F8" s="28" t="s">
        <v>1854</v>
      </c>
      <c r="G8" s="38" t="s">
        <v>1854</v>
      </c>
      <c r="H8" s="88" t="s">
        <v>1855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50" t="s">
        <v>1854</v>
      </c>
      <c r="F9" s="30" t="s">
        <v>1854</v>
      </c>
      <c r="G9" s="59" t="s">
        <v>1854</v>
      </c>
      <c r="H9" s="87" t="s">
        <v>1855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50" t="s">
        <v>1854</v>
      </c>
      <c r="F10" s="30" t="s">
        <v>1854</v>
      </c>
      <c r="G10" s="59" t="s">
        <v>1856</v>
      </c>
      <c r="H10" s="87" t="s">
        <v>1855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50" t="s">
        <v>1854</v>
      </c>
      <c r="F11" s="30" t="s">
        <v>1854</v>
      </c>
      <c r="G11" s="59" t="s">
        <v>1857</v>
      </c>
      <c r="H11" s="87" t="s">
        <v>1206</v>
      </c>
      <c r="I11" s="170" t="s">
        <v>308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50" t="s">
        <v>1854</v>
      </c>
      <c r="F12" s="30" t="s">
        <v>1854</v>
      </c>
      <c r="G12" s="59" t="s">
        <v>975</v>
      </c>
      <c r="H12" s="87" t="s">
        <v>1855</v>
      </c>
      <c r="I12" s="170" t="s">
        <v>308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1854</v>
      </c>
      <c r="F13" s="30" t="s">
        <v>1854</v>
      </c>
      <c r="G13" s="40" t="s">
        <v>975</v>
      </c>
      <c r="H13" s="20" t="s">
        <v>54</v>
      </c>
      <c r="I13" s="170" t="s">
        <v>1858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1859</v>
      </c>
      <c r="F14" s="30" t="s">
        <v>1854</v>
      </c>
      <c r="G14" s="40" t="s">
        <v>975</v>
      </c>
      <c r="H14" s="20" t="s">
        <v>308</v>
      </c>
      <c r="I14" s="170" t="s">
        <v>1860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1859</v>
      </c>
      <c r="F15" s="30" t="s">
        <v>1854</v>
      </c>
      <c r="G15" s="40" t="s">
        <v>1861</v>
      </c>
      <c r="H15" s="20" t="s">
        <v>308</v>
      </c>
      <c r="I15" s="171" t="s">
        <v>1862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1859</v>
      </c>
      <c r="F16" s="30" t="s">
        <v>1854</v>
      </c>
      <c r="G16" s="40" t="s">
        <v>1855</v>
      </c>
      <c r="H16" s="20" t="s">
        <v>308</v>
      </c>
      <c r="I16" s="170" t="s">
        <v>1206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1859</v>
      </c>
      <c r="F17" s="30" t="s">
        <v>1863</v>
      </c>
      <c r="G17" s="40" t="s">
        <v>1206</v>
      </c>
      <c r="H17" s="20" t="s">
        <v>1505</v>
      </c>
      <c r="I17" s="170" t="s">
        <v>1206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1859</v>
      </c>
      <c r="F18" s="31" t="s">
        <v>1863</v>
      </c>
      <c r="G18" s="40" t="s">
        <v>1864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1733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67" t="s">
        <v>1867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1868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1868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39"/>
      <c r="N5" s="740"/>
      <c r="O5" s="741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1869</v>
      </c>
      <c r="F7" s="123" t="s">
        <v>1869</v>
      </c>
      <c r="G7" s="123" t="s">
        <v>1869</v>
      </c>
      <c r="H7" s="123" t="s">
        <v>1869</v>
      </c>
      <c r="I7" s="123" t="s">
        <v>1869</v>
      </c>
      <c r="J7" s="123" t="s">
        <v>1869</v>
      </c>
      <c r="K7" s="123" t="s">
        <v>1869</v>
      </c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1872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1872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39"/>
      <c r="N5" s="740"/>
      <c r="O5" s="741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499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499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499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499</v>
      </c>
      <c r="G17" s="48" t="s">
        <v>53</v>
      </c>
      <c r="H17" s="20" t="s">
        <v>499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499</v>
      </c>
      <c r="G18" s="48" t="s">
        <v>53</v>
      </c>
      <c r="H18" s="20" t="s">
        <v>499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1873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1873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39"/>
      <c r="N5" s="740"/>
      <c r="O5" s="741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756</v>
      </c>
      <c r="I7" s="123" t="s">
        <v>55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1163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1163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1163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1163</v>
      </c>
      <c r="F16" s="33" t="s">
        <v>55</v>
      </c>
      <c r="G16" s="48" t="s">
        <v>56</v>
      </c>
      <c r="H16" s="20" t="s">
        <v>1163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1163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1163</v>
      </c>
      <c r="F18" s="33" t="s">
        <v>56</v>
      </c>
      <c r="G18" s="48" t="s">
        <v>1163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1874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1874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39"/>
      <c r="N5" s="740"/>
      <c r="O5" s="741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756</v>
      </c>
      <c r="F7" s="123" t="s">
        <v>756</v>
      </c>
      <c r="G7" s="123" t="s">
        <v>756</v>
      </c>
      <c r="H7" s="123" t="s">
        <v>756</v>
      </c>
      <c r="I7" s="123" t="s">
        <v>756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 t="s">
        <v>1875</v>
      </c>
      <c r="S7" s="128" t="s">
        <v>1875</v>
      </c>
      <c r="T7" s="130" t="s">
        <v>1876</v>
      </c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1859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1859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534</v>
      </c>
      <c r="G14" s="48" t="s">
        <v>54</v>
      </c>
      <c r="H14" s="20" t="s">
        <v>54</v>
      </c>
      <c r="I14" s="30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534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534</v>
      </c>
      <c r="G16" s="48" t="s">
        <v>54</v>
      </c>
      <c r="H16" s="20" t="s">
        <v>534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534</v>
      </c>
      <c r="H17" s="20" t="s">
        <v>534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534</v>
      </c>
      <c r="H18" s="20" t="s">
        <v>534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1877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1877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39"/>
      <c r="N5" s="740"/>
      <c r="O5" s="741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1163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1163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1163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1163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1163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1163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1163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1163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1878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D31" s="102" t="s">
        <v>1160</v>
      </c>
      <c r="E31" s="102"/>
      <c r="F31" s="79"/>
      <c r="G31" s="79"/>
      <c r="H31" s="79"/>
      <c r="I31" s="79"/>
      <c r="J31" s="79"/>
      <c r="K31" s="149"/>
      <c r="M31" s="731"/>
      <c r="N31" s="731"/>
      <c r="O31" s="731"/>
    </row>
    <row r="32" spans="2:22">
      <c r="D32" s="103" t="s">
        <v>756</v>
      </c>
      <c r="E32" s="103"/>
      <c r="K32" s="148"/>
      <c r="M32" s="61"/>
      <c r="N32" s="62"/>
      <c r="O32" s="61"/>
    </row>
    <row r="33" spans="4:15">
      <c r="D33" s="103" t="s">
        <v>53</v>
      </c>
      <c r="E33" s="103"/>
      <c r="K33" s="148"/>
      <c r="M33" s="61"/>
      <c r="N33" s="62"/>
      <c r="O33" s="61"/>
    </row>
    <row r="34" spans="4:15">
      <c r="D34" s="103" t="s">
        <v>54</v>
      </c>
      <c r="E34" s="103"/>
      <c r="K34" s="148"/>
      <c r="M34" s="61"/>
      <c r="N34" s="62"/>
      <c r="O34" s="61"/>
    </row>
    <row r="35" spans="4:15">
      <c r="D35" s="103" t="s">
        <v>1052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>
      <c r="M38" s="61"/>
      <c r="N38" s="62"/>
      <c r="O38" s="61"/>
    </row>
    <row r="39" spans="4:15">
      <c r="D39" s="82" t="s">
        <v>1847</v>
      </c>
      <c r="M39" s="61"/>
      <c r="N39" s="62"/>
      <c r="O39" s="61"/>
    </row>
    <row r="40" spans="4:15">
      <c r="M40" s="61"/>
      <c r="N40" s="62"/>
      <c r="O40" s="61"/>
    </row>
    <row r="41" spans="4:15">
      <c r="M41" s="61"/>
      <c r="N41" s="62"/>
      <c r="O41" s="61"/>
    </row>
    <row r="42" spans="4:15">
      <c r="M42" s="61"/>
      <c r="N42" s="62"/>
      <c r="O42" s="61"/>
    </row>
    <row r="43" spans="4:15">
      <c r="M43" s="61"/>
      <c r="N43" s="62"/>
      <c r="O43" s="61"/>
    </row>
    <row r="44" spans="4:15">
      <c r="M44" s="61"/>
      <c r="N44" s="62"/>
      <c r="O44" s="61"/>
    </row>
    <row r="45" spans="4:15">
      <c r="M45" s="61"/>
      <c r="N45" s="62"/>
      <c r="O45" s="61"/>
    </row>
    <row r="46" spans="4:1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1879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1879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39"/>
      <c r="N5" s="740"/>
      <c r="O5" s="741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>
      <c r="B6" s="8"/>
      <c r="C6" s="9"/>
      <c r="D6" s="10"/>
      <c r="E6" s="120" t="s">
        <v>1228</v>
      </c>
      <c r="F6" s="121" t="s">
        <v>1229</v>
      </c>
      <c r="G6" s="112" t="s">
        <v>1230</v>
      </c>
      <c r="H6" s="112" t="s">
        <v>1231</v>
      </c>
      <c r="I6" s="113" t="s">
        <v>1232</v>
      </c>
      <c r="J6" s="120" t="s">
        <v>1233</v>
      </c>
      <c r="K6" s="122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128" t="s">
        <v>1233</v>
      </c>
      <c r="V6" s="129" t="s">
        <v>1234</v>
      </c>
    </row>
    <row r="7" spans="2:22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34" t="s">
        <v>1851</v>
      </c>
      <c r="N7" s="735"/>
      <c r="O7" s="736"/>
      <c r="P7" s="131"/>
      <c r="Q7" s="128"/>
      <c r="R7" s="128"/>
      <c r="S7" s="128"/>
      <c r="T7" s="130"/>
      <c r="U7" s="132"/>
      <c r="V7" s="133"/>
    </row>
    <row r="8" spans="2:22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1880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1881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1881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1163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1163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1880</v>
      </c>
      <c r="F14" s="20" t="s">
        <v>1881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1880</v>
      </c>
      <c r="F15" s="33" t="s">
        <v>1881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1882</v>
      </c>
      <c r="F16" s="33" t="s">
        <v>1881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1881</v>
      </c>
      <c r="F17" s="33" t="s">
        <v>1881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1881</v>
      </c>
      <c r="F18" s="136" t="s">
        <v>1163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1870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1532</v>
      </c>
    </row>
    <row r="26" spans="2:22">
      <c r="B26" s="56"/>
      <c r="D26" s="58" t="s">
        <v>1533</v>
      </c>
      <c r="P26" s="90"/>
      <c r="Q26" t="s">
        <v>1865</v>
      </c>
    </row>
    <row r="27" spans="2:22">
      <c r="Q27" t="s">
        <v>1866</v>
      </c>
    </row>
    <row r="29" spans="2:22">
      <c r="B29" s="127" t="s">
        <v>134</v>
      </c>
      <c r="D29" s="118" t="s">
        <v>1871</v>
      </c>
    </row>
    <row r="31" spans="2:22">
      <c r="M31" s="731"/>
      <c r="N31" s="731"/>
      <c r="O31" s="731"/>
    </row>
    <row r="32" spans="2:22">
      <c r="M32" s="61"/>
      <c r="N32" s="62"/>
      <c r="O32" s="61"/>
    </row>
    <row r="33" spans="13:15">
      <c r="M33" s="61"/>
      <c r="N33" s="62"/>
      <c r="O33" s="61"/>
    </row>
    <row r="34" spans="13:15">
      <c r="M34" s="61"/>
      <c r="N34" s="62"/>
      <c r="O34" s="61"/>
    </row>
    <row r="35" spans="13:15">
      <c r="M35" s="61"/>
      <c r="N35" s="62"/>
      <c r="O35" s="61"/>
    </row>
    <row r="36" spans="13:15">
      <c r="M36" s="61"/>
      <c r="N36" s="62"/>
      <c r="O36" s="61"/>
    </row>
    <row r="37" spans="13:15">
      <c r="M37" s="61"/>
      <c r="N37" s="62"/>
      <c r="O37" s="61"/>
    </row>
    <row r="38" spans="13:15">
      <c r="M38" s="61"/>
      <c r="N38" s="62"/>
      <c r="O38" s="61"/>
    </row>
    <row r="39" spans="13:15">
      <c r="M39" s="61"/>
      <c r="N39" s="62"/>
      <c r="O39" s="61"/>
    </row>
    <row r="40" spans="13:15">
      <c r="M40" s="61"/>
      <c r="N40" s="62"/>
      <c r="O40" s="61"/>
    </row>
    <row r="41" spans="13:15">
      <c r="M41" s="61"/>
      <c r="N41" s="62"/>
      <c r="O41" s="61"/>
    </row>
    <row r="42" spans="13:15">
      <c r="M42" s="61"/>
      <c r="N42" s="62"/>
      <c r="O42" s="61"/>
    </row>
    <row r="43" spans="13:15">
      <c r="M43" s="61"/>
      <c r="N43" s="62"/>
      <c r="O43" s="61"/>
    </row>
    <row r="44" spans="13:15">
      <c r="M44" s="61"/>
      <c r="N44" s="62"/>
      <c r="O44" s="61"/>
    </row>
    <row r="45" spans="13:15">
      <c r="M45" s="61"/>
      <c r="N45" s="62"/>
      <c r="O45" s="61"/>
    </row>
    <row r="46" spans="13:1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1883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1883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39"/>
      <c r="N5" s="740"/>
      <c r="O5" s="741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534</v>
      </c>
      <c r="H7" s="32" t="s">
        <v>534</v>
      </c>
      <c r="I7" s="28" t="s">
        <v>53</v>
      </c>
      <c r="J7" s="3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147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1508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>
      <c r="B9" s="12" t="s">
        <v>95</v>
      </c>
      <c r="C9" s="3" t="s">
        <v>85</v>
      </c>
      <c r="D9" s="2" t="s">
        <v>97</v>
      </c>
      <c r="E9" s="108" t="s">
        <v>534</v>
      </c>
      <c r="F9" s="108" t="s">
        <v>534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>
      <c r="B10" s="12" t="s">
        <v>97</v>
      </c>
      <c r="C10" s="3" t="s">
        <v>85</v>
      </c>
      <c r="D10" s="2" t="s">
        <v>100</v>
      </c>
      <c r="E10" s="108" t="s">
        <v>534</v>
      </c>
      <c r="F10" s="108" t="s">
        <v>534</v>
      </c>
      <c r="G10" s="50" t="s">
        <v>261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>
      <c r="B11" s="12" t="s">
        <v>100</v>
      </c>
      <c r="C11" s="3" t="s">
        <v>85</v>
      </c>
      <c r="D11" s="2" t="s">
        <v>102</v>
      </c>
      <c r="E11" s="108" t="s">
        <v>1859</v>
      </c>
      <c r="F11" s="33" t="s">
        <v>1884</v>
      </c>
      <c r="G11" s="50" t="s">
        <v>261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1859</v>
      </c>
      <c r="F12" s="33" t="s">
        <v>1666</v>
      </c>
      <c r="G12" s="50" t="s">
        <v>1167</v>
      </c>
      <c r="H12" s="50" t="s">
        <v>1236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1859</v>
      </c>
      <c r="F13" s="33" t="s">
        <v>1666</v>
      </c>
      <c r="G13" s="33" t="s">
        <v>1666</v>
      </c>
      <c r="H13" s="33" t="s">
        <v>1666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1859</v>
      </c>
      <c r="F14" s="33" t="s">
        <v>1666</v>
      </c>
      <c r="G14" s="33" t="s">
        <v>1666</v>
      </c>
      <c r="H14" s="33" t="s">
        <v>1666</v>
      </c>
      <c r="I14" s="30" t="s">
        <v>1885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1236</v>
      </c>
      <c r="F15" s="33" t="s">
        <v>322</v>
      </c>
      <c r="G15" s="33" t="s">
        <v>1666</v>
      </c>
      <c r="H15" s="33" t="s">
        <v>1666</v>
      </c>
      <c r="I15" s="30" t="s">
        <v>261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1666</v>
      </c>
      <c r="F16" s="33" t="s">
        <v>322</v>
      </c>
      <c r="G16" s="33" t="s">
        <v>1666</v>
      </c>
      <c r="H16" s="33" t="s">
        <v>1666</v>
      </c>
      <c r="I16" s="30" t="s">
        <v>261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1666</v>
      </c>
      <c r="F17" s="51" t="s">
        <v>56</v>
      </c>
      <c r="G17" s="51" t="s">
        <v>1163</v>
      </c>
      <c r="H17" s="51" t="s">
        <v>1163</v>
      </c>
      <c r="I17" s="31" t="s">
        <v>261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32"/>
      <c r="D2" s="732"/>
      <c r="E2" s="732"/>
      <c r="F2" s="732"/>
      <c r="G2" s="732"/>
      <c r="H2" s="732"/>
      <c r="I2" s="732"/>
      <c r="J2" s="732"/>
      <c r="K2" s="732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1886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3" t="s">
        <v>1886</v>
      </c>
      <c r="N3" s="733"/>
      <c r="O3" s="733"/>
      <c r="P3" s="733"/>
      <c r="Q3" s="733"/>
      <c r="R3" s="733"/>
      <c r="S3" s="733"/>
      <c r="T3" s="733"/>
      <c r="U3" s="733"/>
      <c r="V3" s="733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39"/>
      <c r="N5" s="740"/>
      <c r="O5" s="741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>
      <c r="B6" s="8"/>
      <c r="C6" s="9"/>
      <c r="D6" s="10"/>
      <c r="E6" s="22" t="s">
        <v>1228</v>
      </c>
      <c r="F6" s="47" t="s">
        <v>1229</v>
      </c>
      <c r="G6" s="112" t="s">
        <v>1230</v>
      </c>
      <c r="H6" s="112" t="s">
        <v>1231</v>
      </c>
      <c r="I6" s="11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32" t="s">
        <v>54</v>
      </c>
      <c r="F7" s="32" t="s">
        <v>756</v>
      </c>
      <c r="G7" s="50" t="s">
        <v>756</v>
      </c>
      <c r="H7" s="50" t="s">
        <v>758</v>
      </c>
      <c r="I7" s="30" t="s">
        <v>756</v>
      </c>
      <c r="J7" s="3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50" t="s">
        <v>54</v>
      </c>
      <c r="F8" s="50" t="s">
        <v>756</v>
      </c>
      <c r="G8" s="50" t="s">
        <v>756</v>
      </c>
      <c r="H8" s="50" t="s">
        <v>758</v>
      </c>
      <c r="I8" s="30" t="s">
        <v>756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1030</v>
      </c>
      <c r="G9" s="50" t="s">
        <v>1030</v>
      </c>
      <c r="H9" s="50" t="s">
        <v>1030</v>
      </c>
      <c r="I9" s="30" t="s">
        <v>1030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108" t="s">
        <v>322</v>
      </c>
      <c r="F10" s="33" t="s">
        <v>1030</v>
      </c>
      <c r="G10" s="33" t="s">
        <v>1030</v>
      </c>
      <c r="H10" s="33" t="s">
        <v>1030</v>
      </c>
      <c r="I10" s="48" t="s">
        <v>1030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108" t="s">
        <v>322</v>
      </c>
      <c r="F11" s="33" t="s">
        <v>1030</v>
      </c>
      <c r="G11" s="33" t="s">
        <v>1030</v>
      </c>
      <c r="H11" s="33" t="s">
        <v>1030</v>
      </c>
      <c r="I11" s="48" t="s">
        <v>1030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108" t="s">
        <v>322</v>
      </c>
      <c r="F12" s="33" t="s">
        <v>1030</v>
      </c>
      <c r="G12" s="33" t="s">
        <v>1030</v>
      </c>
      <c r="H12" s="33" t="s">
        <v>53</v>
      </c>
      <c r="I12" s="48" t="s">
        <v>1030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108" t="s">
        <v>1666</v>
      </c>
      <c r="F13" s="33" t="s">
        <v>1887</v>
      </c>
      <c r="G13" s="33" t="s">
        <v>1887</v>
      </c>
      <c r="H13" s="33" t="s">
        <v>1880</v>
      </c>
      <c r="I13" s="48" t="s">
        <v>1887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>
      <c r="B14" s="12" t="s">
        <v>109</v>
      </c>
      <c r="C14" s="3" t="s">
        <v>85</v>
      </c>
      <c r="D14" s="2" t="s">
        <v>111</v>
      </c>
      <c r="E14" s="108" t="s">
        <v>1666</v>
      </c>
      <c r="F14" s="33" t="s">
        <v>1887</v>
      </c>
      <c r="G14" s="33" t="s">
        <v>1887</v>
      </c>
      <c r="H14" s="33" t="s">
        <v>1880</v>
      </c>
      <c r="I14" s="48" t="s">
        <v>1887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>
      <c r="B15" s="12" t="s">
        <v>111</v>
      </c>
      <c r="C15" s="3" t="s">
        <v>85</v>
      </c>
      <c r="D15" s="2" t="s">
        <v>113</v>
      </c>
      <c r="E15" s="108" t="s">
        <v>1666</v>
      </c>
      <c r="F15" s="33" t="s">
        <v>1888</v>
      </c>
      <c r="G15" s="111" t="s">
        <v>1887</v>
      </c>
      <c r="H15" s="33" t="s">
        <v>1880</v>
      </c>
      <c r="I15" s="48" t="s">
        <v>1888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>
      <c r="B16" s="12" t="s">
        <v>113</v>
      </c>
      <c r="C16" s="3" t="s">
        <v>85</v>
      </c>
      <c r="D16" s="2" t="s">
        <v>115</v>
      </c>
      <c r="E16" s="108" t="s">
        <v>1666</v>
      </c>
      <c r="F16" s="33" t="s">
        <v>1888</v>
      </c>
      <c r="G16" s="33" t="s">
        <v>1887</v>
      </c>
      <c r="H16" s="33" t="s">
        <v>1880</v>
      </c>
      <c r="I16" s="48" t="s">
        <v>1888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>
      <c r="B17" s="8" t="s">
        <v>115</v>
      </c>
      <c r="C17" s="9" t="s">
        <v>85</v>
      </c>
      <c r="D17" s="45" t="s">
        <v>117</v>
      </c>
      <c r="E17" s="109" t="s">
        <v>1666</v>
      </c>
      <c r="F17" s="51" t="s">
        <v>1888</v>
      </c>
      <c r="G17" s="51" t="s">
        <v>1887</v>
      </c>
      <c r="H17" s="51" t="s">
        <v>53</v>
      </c>
      <c r="I17" s="49" t="s">
        <v>499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1889</v>
      </c>
      <c r="R18" s="91" t="s">
        <v>1052</v>
      </c>
      <c r="S18" s="91" t="s">
        <v>1052</v>
      </c>
      <c r="T18" s="91"/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1889</v>
      </c>
      <c r="R19" s="91" t="s">
        <v>1052</v>
      </c>
      <c r="S19" s="91" t="s">
        <v>1052</v>
      </c>
      <c r="T19" s="91"/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1889</v>
      </c>
      <c r="R20" s="91" t="s">
        <v>1052</v>
      </c>
      <c r="S20" s="91" t="s">
        <v>1052</v>
      </c>
      <c r="T20" s="72"/>
      <c r="U20" s="72"/>
      <c r="V20" s="72"/>
    </row>
    <row r="21" spans="2:2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1889</v>
      </c>
      <c r="R21" s="91" t="s">
        <v>1052</v>
      </c>
      <c r="S21" s="91" t="s">
        <v>1052</v>
      </c>
      <c r="T21" s="72"/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1889</v>
      </c>
      <c r="R22" s="91" t="s">
        <v>1052</v>
      </c>
      <c r="S22" s="91" t="s">
        <v>1052</v>
      </c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 ht="18.75">
      <c r="B2" s="732" t="s">
        <v>78</v>
      </c>
      <c r="C2" s="745"/>
      <c r="D2" s="745"/>
      <c r="E2" s="745"/>
      <c r="F2" s="745"/>
      <c r="G2" s="745"/>
      <c r="H2" s="745"/>
      <c r="I2" s="745"/>
      <c r="J2" s="745"/>
      <c r="K2" s="745"/>
      <c r="L2" s="61"/>
      <c r="M2" s="737" t="s">
        <v>1851</v>
      </c>
      <c r="N2" s="738"/>
      <c r="O2" s="738"/>
      <c r="P2" s="738"/>
      <c r="Q2" s="738"/>
      <c r="R2" s="738"/>
      <c r="S2" s="738"/>
      <c r="T2" s="738"/>
      <c r="U2" s="738"/>
      <c r="V2" s="738"/>
    </row>
    <row r="3" spans="2:22">
      <c r="B3" s="733" t="s">
        <v>1890</v>
      </c>
      <c r="C3" s="733"/>
      <c r="D3" s="733"/>
      <c r="E3" s="733"/>
      <c r="F3" s="733"/>
      <c r="G3" s="733"/>
      <c r="H3" s="733"/>
      <c r="I3" s="733"/>
      <c r="J3" s="733"/>
      <c r="K3" s="733"/>
      <c r="L3" s="61"/>
      <c r="M3" s="731" t="s">
        <v>1890</v>
      </c>
      <c r="N3" s="731"/>
      <c r="O3" s="731"/>
      <c r="P3" s="731"/>
      <c r="Q3" s="731"/>
      <c r="R3" s="731"/>
      <c r="S3" s="731"/>
      <c r="T3" s="731"/>
      <c r="U3" s="731"/>
      <c r="V3" s="731"/>
    </row>
    <row r="4" spans="2:22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39"/>
      <c r="N5" s="740"/>
      <c r="O5" s="741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9" t="s">
        <v>1233</v>
      </c>
      <c r="V6" s="100" t="s">
        <v>1234</v>
      </c>
    </row>
    <row r="7" spans="2:22">
      <c r="B7" s="12" t="s">
        <v>92</v>
      </c>
      <c r="C7" s="3" t="s">
        <v>85</v>
      </c>
      <c r="D7" s="2" t="s">
        <v>94</v>
      </c>
      <c r="E7" s="28"/>
      <c r="F7" s="88"/>
      <c r="G7" s="28" t="s">
        <v>261</v>
      </c>
      <c r="H7" s="28" t="s">
        <v>261</v>
      </c>
      <c r="I7" s="28" t="s">
        <v>54</v>
      </c>
      <c r="J7" s="2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99"/>
      <c r="V7" s="98"/>
    </row>
    <row r="8" spans="2:22">
      <c r="B8" s="12" t="s">
        <v>94</v>
      </c>
      <c r="C8" s="3" t="s">
        <v>85</v>
      </c>
      <c r="D8" s="2" t="s">
        <v>95</v>
      </c>
      <c r="E8" s="30"/>
      <c r="F8" s="87"/>
      <c r="G8" s="30" t="s">
        <v>261</v>
      </c>
      <c r="H8" s="30" t="s">
        <v>261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1891</v>
      </c>
      <c r="V8" s="91" t="s">
        <v>908</v>
      </c>
    </row>
    <row r="9" spans="2:22">
      <c r="B9" s="12" t="s">
        <v>95</v>
      </c>
      <c r="C9" s="3" t="s">
        <v>85</v>
      </c>
      <c r="D9" s="2" t="s">
        <v>97</v>
      </c>
      <c r="E9" s="30"/>
      <c r="F9" s="87"/>
      <c r="G9" s="30" t="s">
        <v>261</v>
      </c>
      <c r="H9" s="30" t="s">
        <v>261</v>
      </c>
      <c r="I9" s="30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1891</v>
      </c>
      <c r="V9" s="91" t="s">
        <v>908</v>
      </c>
    </row>
    <row r="10" spans="2:22">
      <c r="B10" s="12" t="s">
        <v>97</v>
      </c>
      <c r="C10" s="3" t="s">
        <v>85</v>
      </c>
      <c r="D10" s="2" t="s">
        <v>100</v>
      </c>
      <c r="E10" s="30"/>
      <c r="F10" s="20"/>
      <c r="G10" s="30" t="s">
        <v>261</v>
      </c>
      <c r="H10" s="30" t="s">
        <v>261</v>
      </c>
      <c r="I10" s="30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1892</v>
      </c>
      <c r="U10" s="97" t="s">
        <v>1891</v>
      </c>
      <c r="V10" s="91" t="s">
        <v>908</v>
      </c>
    </row>
    <row r="11" spans="2:22">
      <c r="B11" s="12" t="s">
        <v>100</v>
      </c>
      <c r="C11" s="3" t="s">
        <v>85</v>
      </c>
      <c r="D11" s="2" t="s">
        <v>102</v>
      </c>
      <c r="E11" s="30"/>
      <c r="F11" s="20"/>
      <c r="G11" s="30" t="s">
        <v>261</v>
      </c>
      <c r="H11" s="30" t="s">
        <v>56</v>
      </c>
      <c r="I11" s="30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1892</v>
      </c>
      <c r="U11" s="97" t="s">
        <v>1891</v>
      </c>
      <c r="V11" s="91" t="s">
        <v>908</v>
      </c>
    </row>
    <row r="12" spans="2:22">
      <c r="B12" s="12" t="s">
        <v>102</v>
      </c>
      <c r="C12" s="3" t="s">
        <v>85</v>
      </c>
      <c r="D12" s="2" t="s">
        <v>106</v>
      </c>
      <c r="E12" s="30"/>
      <c r="F12" s="20"/>
      <c r="G12" s="30" t="s">
        <v>1167</v>
      </c>
      <c r="H12" s="89" t="s">
        <v>1163</v>
      </c>
      <c r="I12" s="30" t="s">
        <v>1863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1892</v>
      </c>
      <c r="U12" s="97" t="s">
        <v>1891</v>
      </c>
      <c r="V12" s="91" t="s">
        <v>908</v>
      </c>
    </row>
    <row r="13" spans="2:22">
      <c r="B13" s="12" t="s">
        <v>106</v>
      </c>
      <c r="C13" s="3" t="s">
        <v>85</v>
      </c>
      <c r="D13" s="2" t="s">
        <v>109</v>
      </c>
      <c r="E13" s="48"/>
      <c r="F13" s="20"/>
      <c r="G13" s="30" t="s">
        <v>1167</v>
      </c>
      <c r="H13" s="89" t="s">
        <v>1163</v>
      </c>
      <c r="I13" s="30" t="s">
        <v>1236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1892</v>
      </c>
      <c r="U13" s="97" t="s">
        <v>1891</v>
      </c>
      <c r="V13" s="91" t="s">
        <v>908</v>
      </c>
    </row>
    <row r="14" spans="2:22">
      <c r="B14" s="12" t="s">
        <v>109</v>
      </c>
      <c r="C14" s="3" t="s">
        <v>85</v>
      </c>
      <c r="D14" s="2" t="s">
        <v>111</v>
      </c>
      <c r="E14" s="48"/>
      <c r="F14" s="87"/>
      <c r="G14" s="30" t="s">
        <v>1167</v>
      </c>
      <c r="H14" s="89" t="s">
        <v>1893</v>
      </c>
      <c r="I14" s="30" t="s">
        <v>1236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1892</v>
      </c>
      <c r="U14" s="97" t="s">
        <v>1891</v>
      </c>
      <c r="V14" s="91" t="s">
        <v>1892</v>
      </c>
    </row>
    <row r="15" spans="2:22">
      <c r="B15" s="12" t="s">
        <v>111</v>
      </c>
      <c r="C15" s="3" t="s">
        <v>85</v>
      </c>
      <c r="D15" s="2" t="s">
        <v>113</v>
      </c>
      <c r="E15" s="48"/>
      <c r="F15" s="87"/>
      <c r="G15" s="30" t="s">
        <v>1167</v>
      </c>
      <c r="H15" s="89" t="s">
        <v>1163</v>
      </c>
      <c r="I15" s="30" t="s">
        <v>1236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1892</v>
      </c>
      <c r="U15" s="97" t="s">
        <v>1891</v>
      </c>
      <c r="V15" s="91" t="s">
        <v>1892</v>
      </c>
    </row>
    <row r="16" spans="2:22">
      <c r="B16" s="12" t="s">
        <v>113</v>
      </c>
      <c r="C16" s="3" t="s">
        <v>85</v>
      </c>
      <c r="D16" s="2" t="s">
        <v>115</v>
      </c>
      <c r="E16" s="48"/>
      <c r="F16" s="87"/>
      <c r="G16" s="30" t="s">
        <v>1167</v>
      </c>
      <c r="H16" s="89" t="s">
        <v>1163</v>
      </c>
      <c r="I16" s="30" t="s">
        <v>1236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1892</v>
      </c>
      <c r="U16" s="97" t="s">
        <v>1891</v>
      </c>
      <c r="V16" s="91" t="s">
        <v>1892</v>
      </c>
    </row>
    <row r="17" spans="2:22">
      <c r="B17" s="8" t="s">
        <v>115</v>
      </c>
      <c r="C17" s="9" t="s">
        <v>85</v>
      </c>
      <c r="D17" s="45" t="s">
        <v>117</v>
      </c>
      <c r="E17" s="49"/>
      <c r="F17" s="54"/>
      <c r="G17" s="31" t="s">
        <v>1167</v>
      </c>
      <c r="H17" s="107" t="s">
        <v>1163</v>
      </c>
      <c r="I17" s="31" t="s">
        <v>1894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1892</v>
      </c>
      <c r="S17" s="72"/>
      <c r="T17" s="97" t="s">
        <v>1892</v>
      </c>
      <c r="U17" s="97" t="s">
        <v>1891</v>
      </c>
      <c r="V17" s="91" t="s">
        <v>1892</v>
      </c>
    </row>
    <row r="18" spans="2:22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1892</v>
      </c>
      <c r="S18" s="72"/>
      <c r="T18" s="91" t="s">
        <v>1892</v>
      </c>
      <c r="U18" s="96"/>
      <c r="V18" s="91" t="s">
        <v>1892</v>
      </c>
    </row>
    <row r="19" spans="2:22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1892</v>
      </c>
      <c r="S19" s="72"/>
      <c r="T19" s="91" t="s">
        <v>1892</v>
      </c>
      <c r="U19" s="96"/>
      <c r="V19" s="91" t="s">
        <v>1892</v>
      </c>
    </row>
    <row r="20" spans="2:22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1892</v>
      </c>
      <c r="S20" s="72"/>
      <c r="T20" s="91" t="s">
        <v>1892</v>
      </c>
      <c r="U20" s="96"/>
      <c r="V20" s="91" t="s">
        <v>1892</v>
      </c>
    </row>
    <row r="21" spans="2:22">
      <c r="B21" s="58" t="s">
        <v>1870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1892</v>
      </c>
      <c r="U21" s="96"/>
      <c r="V21" s="91" t="s">
        <v>1892</v>
      </c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  <c r="P25" s="90"/>
      <c r="Q25" t="s">
        <v>1865</v>
      </c>
    </row>
    <row r="26" spans="2:22">
      <c r="Q26" t="s">
        <v>1866</v>
      </c>
    </row>
    <row r="27" spans="2:22">
      <c r="D27" s="102" t="s">
        <v>1160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756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1052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1847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722"/>
      <c r="M1" s="722"/>
      <c r="N1" s="722"/>
      <c r="O1" s="722"/>
      <c r="P1" s="722"/>
      <c r="Q1" s="722"/>
      <c r="R1" s="722"/>
      <c r="S1" s="722"/>
      <c r="T1" s="722"/>
      <c r="U1" s="722"/>
      <c r="V1" s="722"/>
    </row>
    <row r="2" spans="2:22">
      <c r="B2" s="731" t="s">
        <v>1895</v>
      </c>
      <c r="C2" s="731"/>
      <c r="D2" s="731"/>
      <c r="E2" s="731"/>
      <c r="F2" s="731"/>
      <c r="G2" s="731"/>
      <c r="H2" s="731"/>
      <c r="I2" s="731"/>
      <c r="J2" s="731"/>
      <c r="K2" s="731"/>
      <c r="L2" s="731"/>
      <c r="M2" s="731"/>
      <c r="N2" s="731"/>
      <c r="O2" s="731"/>
      <c r="P2" s="731"/>
      <c r="Q2" s="731"/>
      <c r="R2" s="731"/>
      <c r="S2" s="731"/>
      <c r="T2" s="731"/>
      <c r="U2" s="731"/>
      <c r="V2" s="731"/>
    </row>
    <row r="3" spans="2:22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32" t="s">
        <v>78</v>
      </c>
      <c r="C4" s="745"/>
      <c r="D4" s="745"/>
      <c r="E4" s="745"/>
      <c r="F4" s="745"/>
      <c r="G4" s="745"/>
      <c r="H4" s="745"/>
      <c r="I4" s="745"/>
      <c r="J4" s="745"/>
      <c r="K4" s="745"/>
      <c r="L4" s="61"/>
      <c r="M4" s="737" t="s">
        <v>1851</v>
      </c>
      <c r="N4" s="738"/>
      <c r="O4" s="738"/>
      <c r="P4" s="738"/>
      <c r="Q4" s="738"/>
      <c r="R4" s="738"/>
      <c r="S4" s="738"/>
      <c r="T4" s="738"/>
      <c r="U4" s="738"/>
      <c r="V4" s="738"/>
    </row>
    <row r="5" spans="2:22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39"/>
      <c r="N5" s="740"/>
      <c r="O5" s="741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>
      <c r="B6" s="8"/>
      <c r="C6" s="9"/>
      <c r="D6" s="10"/>
      <c r="E6" s="22" t="s">
        <v>1228</v>
      </c>
      <c r="F6" s="46" t="s">
        <v>1229</v>
      </c>
      <c r="G6" s="46" t="s">
        <v>1230</v>
      </c>
      <c r="H6" s="47" t="s">
        <v>1231</v>
      </c>
      <c r="I6" s="23" t="s">
        <v>1232</v>
      </c>
      <c r="J6" s="22" t="s">
        <v>1233</v>
      </c>
      <c r="K6" s="46" t="s">
        <v>1234</v>
      </c>
      <c r="L6" s="61"/>
      <c r="M6" s="742"/>
      <c r="N6" s="743"/>
      <c r="O6" s="744"/>
      <c r="P6" s="65" t="s">
        <v>1228</v>
      </c>
      <c r="Q6" s="66" t="s">
        <v>1229</v>
      </c>
      <c r="R6" s="66" t="s">
        <v>1230</v>
      </c>
      <c r="S6" s="66" t="s">
        <v>1231</v>
      </c>
      <c r="T6" s="66" t="s">
        <v>1232</v>
      </c>
      <c r="U6" s="66" t="s">
        <v>1233</v>
      </c>
      <c r="V6" s="67" t="s">
        <v>1234</v>
      </c>
    </row>
    <row r="7" spans="2:22">
      <c r="B7" s="12" t="s">
        <v>92</v>
      </c>
      <c r="C7" s="3" t="s">
        <v>85</v>
      </c>
      <c r="D7" s="2" t="s">
        <v>94</v>
      </c>
      <c r="E7" s="28" t="s">
        <v>261</v>
      </c>
      <c r="F7" s="38" t="s">
        <v>261</v>
      </c>
      <c r="G7" s="52" t="s">
        <v>261</v>
      </c>
      <c r="H7" s="37" t="s">
        <v>56</v>
      </c>
      <c r="I7" s="32" t="s">
        <v>261</v>
      </c>
      <c r="J7" s="28"/>
      <c r="K7" s="38"/>
      <c r="L7" s="61"/>
      <c r="M7" s="734" t="s">
        <v>1851</v>
      </c>
      <c r="N7" s="735"/>
      <c r="O7" s="736"/>
      <c r="P7" s="68"/>
      <c r="Q7" s="69"/>
      <c r="R7" s="69"/>
      <c r="S7" s="69"/>
      <c r="T7" s="63"/>
      <c r="U7" s="69"/>
      <c r="V7" s="69"/>
    </row>
    <row r="8" spans="2:22">
      <c r="B8" s="12" t="s">
        <v>94</v>
      </c>
      <c r="C8" s="3" t="s">
        <v>85</v>
      </c>
      <c r="D8" s="2" t="s">
        <v>95</v>
      </c>
      <c r="E8" s="30" t="s">
        <v>261</v>
      </c>
      <c r="F8" s="59" t="s">
        <v>261</v>
      </c>
      <c r="G8" s="30" t="s">
        <v>261</v>
      </c>
      <c r="H8" s="27" t="s">
        <v>56</v>
      </c>
      <c r="I8" s="33" t="s">
        <v>261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>
      <c r="B9" s="12" t="s">
        <v>95</v>
      </c>
      <c r="C9" s="3" t="s">
        <v>85</v>
      </c>
      <c r="D9" s="2" t="s">
        <v>97</v>
      </c>
      <c r="E9" s="30" t="s">
        <v>261</v>
      </c>
      <c r="F9" s="59" t="s">
        <v>1885</v>
      </c>
      <c r="G9" s="30" t="s">
        <v>261</v>
      </c>
      <c r="H9" s="15" t="s">
        <v>56</v>
      </c>
      <c r="I9" s="33" t="s">
        <v>261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>
      <c r="B10" s="12" t="s">
        <v>97</v>
      </c>
      <c r="C10" s="3" t="s">
        <v>85</v>
      </c>
      <c r="D10" s="2" t="s">
        <v>100</v>
      </c>
      <c r="E10" s="30" t="s">
        <v>261</v>
      </c>
      <c r="F10" s="60" t="s">
        <v>1885</v>
      </c>
      <c r="G10" s="78" t="s">
        <v>1885</v>
      </c>
      <c r="H10" s="14" t="s">
        <v>56</v>
      </c>
      <c r="I10" s="33" t="s">
        <v>261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>
      <c r="B11" s="12" t="s">
        <v>100</v>
      </c>
      <c r="C11" s="3" t="s">
        <v>85</v>
      </c>
      <c r="D11" s="2" t="s">
        <v>102</v>
      </c>
      <c r="E11" s="30" t="s">
        <v>261</v>
      </c>
      <c r="F11" s="60" t="s">
        <v>1030</v>
      </c>
      <c r="G11" s="78" t="s">
        <v>1885</v>
      </c>
      <c r="H11" s="14" t="s">
        <v>1030</v>
      </c>
      <c r="I11" s="14" t="s">
        <v>261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>
      <c r="B12" s="12" t="s">
        <v>102</v>
      </c>
      <c r="C12" s="3" t="s">
        <v>85</v>
      </c>
      <c r="D12" s="2" t="s">
        <v>106</v>
      </c>
      <c r="E12" s="30" t="s">
        <v>261</v>
      </c>
      <c r="F12" s="60" t="s">
        <v>1887</v>
      </c>
      <c r="G12" s="57" t="s">
        <v>1896</v>
      </c>
      <c r="H12" s="14" t="s">
        <v>1030</v>
      </c>
      <c r="I12" s="14" t="s">
        <v>261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>
      <c r="B13" s="12" t="s">
        <v>106</v>
      </c>
      <c r="C13" s="3" t="s">
        <v>85</v>
      </c>
      <c r="D13" s="2" t="s">
        <v>109</v>
      </c>
      <c r="E13" s="48" t="s">
        <v>1863</v>
      </c>
      <c r="F13" s="60" t="s">
        <v>1896</v>
      </c>
      <c r="G13" s="57" t="s">
        <v>1896</v>
      </c>
      <c r="H13" s="14" t="s">
        <v>1887</v>
      </c>
      <c r="I13" s="14" t="s">
        <v>1863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>
      <c r="B14" s="12" t="s">
        <v>109</v>
      </c>
      <c r="C14" s="3" t="s">
        <v>85</v>
      </c>
      <c r="D14" s="2" t="s">
        <v>111</v>
      </c>
      <c r="E14" s="48" t="s">
        <v>1863</v>
      </c>
      <c r="F14" s="59" t="s">
        <v>1897</v>
      </c>
      <c r="G14" s="57" t="s">
        <v>1896</v>
      </c>
      <c r="H14" s="14" t="s">
        <v>1888</v>
      </c>
      <c r="I14" s="14" t="s">
        <v>1863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>
      <c r="B15" s="12" t="s">
        <v>111</v>
      </c>
      <c r="C15" s="3" t="s">
        <v>85</v>
      </c>
      <c r="D15" s="2" t="s">
        <v>113</v>
      </c>
      <c r="E15" s="48" t="s">
        <v>1863</v>
      </c>
      <c r="F15" s="59" t="s">
        <v>1897</v>
      </c>
      <c r="G15" s="57" t="s">
        <v>1896</v>
      </c>
      <c r="H15" s="14" t="s">
        <v>1888</v>
      </c>
      <c r="I15" s="14" t="s">
        <v>1863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>
      <c r="B16" s="12" t="s">
        <v>113</v>
      </c>
      <c r="C16" s="3" t="s">
        <v>85</v>
      </c>
      <c r="D16" s="2" t="s">
        <v>115</v>
      </c>
      <c r="E16" s="48" t="s">
        <v>1863</v>
      </c>
      <c r="F16" s="59" t="s">
        <v>1897</v>
      </c>
      <c r="G16" s="30" t="s">
        <v>1897</v>
      </c>
      <c r="H16" s="14" t="s">
        <v>1887</v>
      </c>
      <c r="I16" s="14" t="s">
        <v>1863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1052</v>
      </c>
      <c r="U16" s="72"/>
      <c r="V16" s="72"/>
    </row>
    <row r="17" spans="2:22">
      <c r="B17" s="8" t="s">
        <v>115</v>
      </c>
      <c r="C17" s="9" t="s">
        <v>85</v>
      </c>
      <c r="D17" s="45" t="s">
        <v>117</v>
      </c>
      <c r="E17" s="49" t="s">
        <v>1863</v>
      </c>
      <c r="F17" s="44" t="s">
        <v>1880</v>
      </c>
      <c r="G17" s="54" t="s">
        <v>1880</v>
      </c>
      <c r="H17" s="29" t="s">
        <v>1887</v>
      </c>
      <c r="I17" s="29" t="s">
        <v>1898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1052</v>
      </c>
      <c r="U17" s="72"/>
      <c r="V17" s="72"/>
    </row>
    <row r="18" spans="2:22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1052</v>
      </c>
      <c r="U18" s="72"/>
      <c r="V18" s="72"/>
    </row>
    <row r="19" spans="2:22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1052</v>
      </c>
      <c r="U19" s="72"/>
      <c r="V19" s="72"/>
    </row>
    <row r="20" spans="2:22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1052</v>
      </c>
      <c r="U20" s="72"/>
      <c r="V20" s="72"/>
    </row>
    <row r="21" spans="2:22">
      <c r="B21" s="58" t="s">
        <v>1870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1052</v>
      </c>
      <c r="U21" s="72"/>
      <c r="V21" s="72"/>
    </row>
    <row r="22" spans="2:22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1532</v>
      </c>
    </row>
    <row r="25" spans="2:22">
      <c r="B25" s="56"/>
      <c r="D25" s="58" t="s">
        <v>1533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>
      <c r="B4" s="733" t="s">
        <v>1899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1900</v>
      </c>
      <c r="G8" s="52" t="s">
        <v>55</v>
      </c>
      <c r="H8" s="37" t="s">
        <v>1664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1900</v>
      </c>
      <c r="G9" s="16" t="s">
        <v>55</v>
      </c>
      <c r="H9" s="27" t="s">
        <v>1664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1900</v>
      </c>
      <c r="G10" s="16" t="s">
        <v>1163</v>
      </c>
      <c r="H10" s="15" t="s">
        <v>1041</v>
      </c>
      <c r="I10" s="33" t="s">
        <v>1199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1901</v>
      </c>
      <c r="G11" s="16" t="s">
        <v>499</v>
      </c>
      <c r="H11" s="14" t="s">
        <v>1902</v>
      </c>
      <c r="I11" s="14" t="s">
        <v>1903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1901</v>
      </c>
      <c r="G12" s="16" t="s">
        <v>499</v>
      </c>
      <c r="H12" s="14" t="s">
        <v>1902</v>
      </c>
      <c r="I12" s="14" t="s">
        <v>1903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1904</v>
      </c>
      <c r="G13" s="16" t="s">
        <v>499</v>
      </c>
      <c r="H13" s="14" t="s">
        <v>1905</v>
      </c>
      <c r="I13" s="14" t="s">
        <v>1906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1904</v>
      </c>
      <c r="G14" s="16" t="s">
        <v>1906</v>
      </c>
      <c r="H14" s="14" t="s">
        <v>1906</v>
      </c>
      <c r="I14" s="14" t="s">
        <v>1906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1904</v>
      </c>
      <c r="G15" s="16" t="s">
        <v>1906</v>
      </c>
      <c r="H15" s="14" t="s">
        <v>1906</v>
      </c>
      <c r="I15" s="14" t="s">
        <v>1906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1904</v>
      </c>
      <c r="G16" s="16" t="s">
        <v>1906</v>
      </c>
      <c r="H16" s="14" t="s">
        <v>1906</v>
      </c>
      <c r="I16" s="14" t="s">
        <v>1906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1904</v>
      </c>
      <c r="G17" s="16" t="s">
        <v>1907</v>
      </c>
      <c r="H17" s="14" t="s">
        <v>1906</v>
      </c>
      <c r="I17" s="14" t="s">
        <v>1903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1908</v>
      </c>
      <c r="G18" s="53" t="s">
        <v>1907</v>
      </c>
      <c r="H18" s="14" t="s">
        <v>1906</v>
      </c>
      <c r="I18" s="14" t="s">
        <v>1903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>
      <c r="B4" s="733" t="s">
        <v>1909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1228</v>
      </c>
      <c r="F7" s="46" t="s">
        <v>1229</v>
      </c>
      <c r="G7" s="46" t="s">
        <v>1230</v>
      </c>
      <c r="H7" s="47" t="s">
        <v>1231</v>
      </c>
      <c r="I7" s="23" t="s">
        <v>1232</v>
      </c>
      <c r="J7" s="22" t="s">
        <v>1233</v>
      </c>
      <c r="K7" s="46" t="s">
        <v>1234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1910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756</v>
      </c>
      <c r="J9" s="30" t="s">
        <v>1910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756</v>
      </c>
      <c r="H10" s="15"/>
      <c r="I10" s="33" t="s">
        <v>756</v>
      </c>
      <c r="J10" s="30" t="s">
        <v>1910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1911</v>
      </c>
      <c r="G11" s="14" t="s">
        <v>756</v>
      </c>
      <c r="H11" s="14" t="s">
        <v>53</v>
      </c>
      <c r="I11" s="15" t="s">
        <v>1098</v>
      </c>
      <c r="J11" s="30" t="s">
        <v>1910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987</v>
      </c>
      <c r="F12" s="14" t="s">
        <v>1911</v>
      </c>
      <c r="G12" s="14" t="s">
        <v>756</v>
      </c>
      <c r="H12" s="14" t="s">
        <v>53</v>
      </c>
      <c r="I12" s="15" t="s">
        <v>1098</v>
      </c>
      <c r="J12" s="30" t="s">
        <v>1910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756</v>
      </c>
      <c r="F13" s="14" t="s">
        <v>1911</v>
      </c>
      <c r="G13" s="14" t="s">
        <v>756</v>
      </c>
      <c r="H13" s="14" t="s">
        <v>1098</v>
      </c>
      <c r="I13" s="15" t="s">
        <v>1098</v>
      </c>
      <c r="J13" s="30" t="s">
        <v>1910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756</v>
      </c>
      <c r="F14" s="14" t="s">
        <v>1911</v>
      </c>
      <c r="G14" s="14" t="s">
        <v>756</v>
      </c>
      <c r="H14" s="14" t="s">
        <v>1098</v>
      </c>
      <c r="I14" s="15" t="s">
        <v>1098</v>
      </c>
      <c r="J14" s="30" t="s">
        <v>1910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756</v>
      </c>
      <c r="F15" s="14" t="s">
        <v>1911</v>
      </c>
      <c r="G15" s="14" t="s">
        <v>756</v>
      </c>
      <c r="H15" s="14" t="s">
        <v>1098</v>
      </c>
      <c r="I15" s="15" t="s">
        <v>1098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756</v>
      </c>
      <c r="F16" s="14" t="s">
        <v>1911</v>
      </c>
      <c r="G16" s="14" t="s">
        <v>756</v>
      </c>
      <c r="H16" s="14" t="s">
        <v>1098</v>
      </c>
      <c r="I16" s="15" t="s">
        <v>1098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756</v>
      </c>
      <c r="F17" s="14" t="s">
        <v>1911</v>
      </c>
      <c r="G17" s="14" t="s">
        <v>756</v>
      </c>
      <c r="H17" s="14" t="s">
        <v>1098</v>
      </c>
      <c r="I17" s="15" t="s">
        <v>1098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756</v>
      </c>
      <c r="F18" s="29" t="s">
        <v>1911</v>
      </c>
      <c r="G18" s="29" t="s">
        <v>756</v>
      </c>
      <c r="H18" s="29" t="s">
        <v>1098</v>
      </c>
      <c r="I18" s="43" t="s">
        <v>1098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46" t="s">
        <v>77</v>
      </c>
      <c r="C2" s="746"/>
      <c r="D2" s="746"/>
      <c r="E2" s="746"/>
      <c r="F2" s="746"/>
      <c r="G2" s="746"/>
      <c r="H2" s="746"/>
      <c r="I2" s="746"/>
      <c r="J2" s="746"/>
      <c r="K2" s="746"/>
    </row>
    <row r="3" spans="2:11" ht="18.75">
      <c r="B3" s="732" t="s">
        <v>78</v>
      </c>
      <c r="C3" s="745"/>
      <c r="D3" s="745"/>
      <c r="E3" s="745"/>
      <c r="F3" s="745"/>
      <c r="G3" s="745"/>
      <c r="H3" s="745"/>
      <c r="I3" s="745"/>
      <c r="J3" s="745"/>
      <c r="K3" s="745"/>
    </row>
    <row r="4" spans="2:11">
      <c r="B4" s="733" t="s">
        <v>1912</v>
      </c>
      <c r="C4" s="733"/>
      <c r="D4" s="733"/>
      <c r="E4" s="733"/>
      <c r="F4" s="733"/>
      <c r="G4" s="733"/>
      <c r="H4" s="733"/>
      <c r="I4" s="733"/>
      <c r="J4" s="733"/>
      <c r="K4" s="733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1228</v>
      </c>
      <c r="F7" s="11" t="s">
        <v>1229</v>
      </c>
      <c r="G7" s="11" t="s">
        <v>1230</v>
      </c>
      <c r="H7" s="21" t="s">
        <v>1231</v>
      </c>
      <c r="I7" s="23" t="s">
        <v>1232</v>
      </c>
      <c r="J7" s="22" t="s">
        <v>1233</v>
      </c>
      <c r="K7" s="11" t="s">
        <v>1234</v>
      </c>
    </row>
    <row r="8" spans="2:11">
      <c r="B8" s="12" t="s">
        <v>92</v>
      </c>
      <c r="C8" s="3" t="s">
        <v>85</v>
      </c>
      <c r="D8" s="13" t="s">
        <v>94</v>
      </c>
      <c r="E8" s="25" t="s">
        <v>1052</v>
      </c>
      <c r="F8" s="26" t="s">
        <v>1052</v>
      </c>
      <c r="G8" s="26" t="s">
        <v>1052</v>
      </c>
      <c r="H8" s="27" t="s">
        <v>1174</v>
      </c>
      <c r="I8" s="32" t="s">
        <v>1052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1052</v>
      </c>
      <c r="F9" s="14" t="s">
        <v>1052</v>
      </c>
      <c r="G9" s="14" t="s">
        <v>756</v>
      </c>
      <c r="H9" s="27" t="s">
        <v>1174</v>
      </c>
      <c r="I9" s="33" t="s">
        <v>1052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1098</v>
      </c>
      <c r="G10" s="14" t="s">
        <v>756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1911</v>
      </c>
      <c r="G11" s="14" t="s">
        <v>997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1911</v>
      </c>
      <c r="F12" s="14" t="s">
        <v>1911</v>
      </c>
      <c r="G12" s="14" t="s">
        <v>997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1911</v>
      </c>
      <c r="F13" s="14" t="s">
        <v>1911</v>
      </c>
      <c r="G13" s="14" t="s">
        <v>997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1911</v>
      </c>
      <c r="F14" s="14" t="s">
        <v>1911</v>
      </c>
      <c r="G14" s="14" t="s">
        <v>997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1911</v>
      </c>
      <c r="F15" s="14" t="s">
        <v>1911</v>
      </c>
      <c r="G15" s="14" t="s">
        <v>997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1911</v>
      </c>
      <c r="F16" s="14" t="s">
        <v>1911</v>
      </c>
      <c r="G16" s="14" t="s">
        <v>997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1911</v>
      </c>
      <c r="F17" s="14" t="s">
        <v>1911</v>
      </c>
      <c r="G17" s="14" t="s">
        <v>997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1911</v>
      </c>
      <c r="F18" s="17" t="s">
        <v>987</v>
      </c>
      <c r="G18" s="17" t="s">
        <v>997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1913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256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1030</v>
      </c>
      <c r="F11" s="515" t="s">
        <v>1030</v>
      </c>
      <c r="G11" s="560"/>
      <c r="H11" s="515" t="s">
        <v>1030</v>
      </c>
      <c r="I11" s="515" t="s">
        <v>1030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1030</v>
      </c>
      <c r="F12" s="515" t="s">
        <v>1030</v>
      </c>
      <c r="G12" s="560"/>
      <c r="H12" s="515" t="s">
        <v>1030</v>
      </c>
      <c r="I12" s="515" t="s">
        <v>1030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1030</v>
      </c>
      <c r="F13" s="515" t="s">
        <v>1030</v>
      </c>
      <c r="G13" s="560"/>
      <c r="H13" s="515" t="s">
        <v>1030</v>
      </c>
      <c r="I13" s="515" t="s">
        <v>1030</v>
      </c>
      <c r="J13" s="458" t="s">
        <v>259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1030</v>
      </c>
      <c r="F14" s="515" t="s">
        <v>1030</v>
      </c>
      <c r="G14" s="560"/>
      <c r="H14" s="587" t="s">
        <v>57</v>
      </c>
      <c r="I14" s="515" t="s">
        <v>1030</v>
      </c>
      <c r="J14" s="458" t="s">
        <v>259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1914</v>
      </c>
      <c r="F15" s="515" t="s">
        <v>1030</v>
      </c>
      <c r="G15" s="560"/>
      <c r="H15" s="587" t="s">
        <v>57</v>
      </c>
      <c r="I15" s="515" t="s">
        <v>1030</v>
      </c>
      <c r="J15" s="458" t="s">
        <v>259</v>
      </c>
      <c r="K15" s="458" t="s">
        <v>259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1914</v>
      </c>
      <c r="F16" s="515" t="s">
        <v>1030</v>
      </c>
      <c r="G16" s="560"/>
      <c r="H16" s="587" t="s">
        <v>57</v>
      </c>
      <c r="I16" s="515" t="s">
        <v>1916</v>
      </c>
      <c r="J16" s="458" t="s">
        <v>259</v>
      </c>
      <c r="K16" s="458" t="s">
        <v>259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1914</v>
      </c>
      <c r="F17" s="515" t="s">
        <v>1030</v>
      </c>
      <c r="G17" s="560"/>
      <c r="H17" s="587" t="s">
        <v>57</v>
      </c>
      <c r="I17" s="515" t="s">
        <v>65</v>
      </c>
      <c r="J17" s="458" t="s">
        <v>259</v>
      </c>
      <c r="K17" s="458" t="s">
        <v>259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1917</v>
      </c>
      <c r="F18" s="515" t="s">
        <v>261</v>
      </c>
      <c r="G18" s="560"/>
      <c r="H18" s="561" t="s">
        <v>65</v>
      </c>
      <c r="I18" s="515" t="s">
        <v>309</v>
      </c>
      <c r="J18" s="458" t="s">
        <v>259</v>
      </c>
      <c r="K18" s="458" t="s">
        <v>259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1917</v>
      </c>
      <c r="F19" s="515" t="s">
        <v>316</v>
      </c>
      <c r="G19" s="560"/>
      <c r="H19" s="561" t="s">
        <v>65</v>
      </c>
      <c r="I19" s="515" t="s">
        <v>309</v>
      </c>
      <c r="J19" s="458" t="s">
        <v>259</v>
      </c>
      <c r="K19" s="458" t="s">
        <v>259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1917</v>
      </c>
      <c r="F20" s="515" t="s">
        <v>357</v>
      </c>
      <c r="G20" s="560"/>
      <c r="H20" s="561" t="s">
        <v>507</v>
      </c>
      <c r="I20" s="515" t="s">
        <v>309</v>
      </c>
      <c r="J20" s="458" t="s">
        <v>259</v>
      </c>
      <c r="K20" s="458" t="s">
        <v>259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340</v>
      </c>
      <c r="F21" s="515" t="s">
        <v>1918</v>
      </c>
      <c r="G21" s="560"/>
      <c r="H21" s="561" t="s">
        <v>1919</v>
      </c>
      <c r="I21" s="515" t="s">
        <v>323</v>
      </c>
      <c r="J21" s="458" t="s">
        <v>259</v>
      </c>
      <c r="K21" s="458" t="s">
        <v>259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340</v>
      </c>
      <c r="F22" s="515" t="s">
        <v>1920</v>
      </c>
      <c r="G22" s="560"/>
      <c r="H22" s="561" t="s">
        <v>1919</v>
      </c>
      <c r="I22" s="515" t="s">
        <v>62</v>
      </c>
      <c r="J22" s="458" t="s">
        <v>259</v>
      </c>
      <c r="K22" s="458" t="s">
        <v>259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1920</v>
      </c>
      <c r="G23" s="560"/>
      <c r="H23" s="561" t="s">
        <v>971</v>
      </c>
      <c r="I23" s="515" t="s">
        <v>62</v>
      </c>
      <c r="J23" s="458" t="s">
        <v>259</v>
      </c>
      <c r="K23" s="458" t="s">
        <v>259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1921</v>
      </c>
      <c r="F24" s="515" t="s">
        <v>1922</v>
      </c>
      <c r="G24" s="308"/>
      <c r="H24" s="561" t="s">
        <v>971</v>
      </c>
      <c r="I24" s="515" t="s">
        <v>1923</v>
      </c>
      <c r="J24" s="458" t="s">
        <v>259</v>
      </c>
      <c r="K24" s="458" t="s">
        <v>259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300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1921</v>
      </c>
      <c r="F25" s="515" t="s">
        <v>1922</v>
      </c>
      <c r="G25" s="308"/>
      <c r="H25" s="561" t="s">
        <v>971</v>
      </c>
      <c r="I25" s="515" t="s">
        <v>1923</v>
      </c>
      <c r="J25" s="458"/>
      <c r="K25" s="460" t="s">
        <v>1924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1921</v>
      </c>
      <c r="F26" s="515" t="s">
        <v>1922</v>
      </c>
      <c r="G26" s="308"/>
      <c r="H26" s="561" t="s">
        <v>971</v>
      </c>
      <c r="I26" s="515" t="s">
        <v>1925</v>
      </c>
      <c r="J26" s="458" t="s">
        <v>259</v>
      </c>
      <c r="K26" s="460" t="s">
        <v>1926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1324</v>
      </c>
      <c r="F27" s="452" t="s">
        <v>714</v>
      </c>
      <c r="G27" s="308"/>
      <c r="H27" s="561" t="s">
        <v>971</v>
      </c>
      <c r="I27" s="515" t="s">
        <v>320</v>
      </c>
      <c r="J27" s="458" t="s">
        <v>259</v>
      </c>
      <c r="K27" s="460" t="s">
        <v>1926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1324</v>
      </c>
      <c r="F28" s="452" t="s">
        <v>1927</v>
      </c>
      <c r="G28" s="308"/>
      <c r="H28" s="561" t="s">
        <v>971</v>
      </c>
      <c r="I28" s="589" t="s">
        <v>1928</v>
      </c>
      <c r="J28" s="458" t="s">
        <v>259</v>
      </c>
      <c r="K28" s="460" t="s">
        <v>1926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1929</v>
      </c>
      <c r="F29" s="452" t="s">
        <v>1930</v>
      </c>
      <c r="G29" s="308"/>
      <c r="H29" s="561" t="s">
        <v>309</v>
      </c>
      <c r="I29" s="358" t="s">
        <v>300</v>
      </c>
      <c r="J29" s="458" t="s">
        <v>259</v>
      </c>
      <c r="K29" s="460" t="s">
        <v>1926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1929</v>
      </c>
      <c r="F30" s="452" t="s">
        <v>1930</v>
      </c>
      <c r="G30" s="308"/>
      <c r="H30" s="588" t="s">
        <v>309</v>
      </c>
      <c r="I30" s="306" t="s">
        <v>300</v>
      </c>
      <c r="J30" s="458" t="s">
        <v>259</v>
      </c>
      <c r="K30" s="460" t="s">
        <v>1926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1929</v>
      </c>
      <c r="F31" s="452" t="s">
        <v>1930</v>
      </c>
      <c r="G31" s="308"/>
      <c r="H31" s="561" t="s">
        <v>309</v>
      </c>
      <c r="I31" s="306" t="s">
        <v>57</v>
      </c>
      <c r="J31" s="458" t="s">
        <v>259</v>
      </c>
      <c r="K31" s="460" t="s">
        <v>1926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1929</v>
      </c>
      <c r="F32" s="452" t="s">
        <v>1930</v>
      </c>
      <c r="G32" s="308"/>
      <c r="H32" s="561" t="s">
        <v>309</v>
      </c>
      <c r="I32" s="306" t="s">
        <v>57</v>
      </c>
      <c r="J32" s="458" t="s">
        <v>259</v>
      </c>
      <c r="K32" s="460" t="s">
        <v>1926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1929</v>
      </c>
      <c r="F33" s="452" t="s">
        <v>1931</v>
      </c>
      <c r="G33" s="308"/>
      <c r="H33" s="561" t="s">
        <v>309</v>
      </c>
      <c r="I33" s="306" t="s">
        <v>57</v>
      </c>
      <c r="J33" s="458" t="s">
        <v>259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1932</v>
      </c>
      <c r="G34" s="593"/>
      <c r="H34" s="538" t="s">
        <v>322</v>
      </c>
      <c r="I34" s="537"/>
      <c r="J34" s="458" t="s">
        <v>259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1933</v>
      </c>
      <c r="G35" s="594"/>
      <c r="H35" s="538" t="s">
        <v>322</v>
      </c>
      <c r="I35" s="537"/>
      <c r="J35" s="458" t="s">
        <v>259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1933</v>
      </c>
      <c r="G36" s="594"/>
      <c r="H36" s="538" t="s">
        <v>322</v>
      </c>
      <c r="I36" s="537"/>
      <c r="J36" s="458" t="s">
        <v>259</v>
      </c>
      <c r="K36" s="300"/>
      <c r="L36" s="61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44"/>
      <c r="F37" s="538" t="s">
        <v>1933</v>
      </c>
      <c r="G37" s="595"/>
      <c r="H37" s="538" t="s">
        <v>322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44"/>
      <c r="F38" s="538" t="s">
        <v>1933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538" t="s">
        <v>1933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1933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1934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1934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278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17" priority="1">
      <formula>MAX(FREQUENCY(IF(ISNUMBER(SEARCH(M6, $K$7:$K$44)), ROW($K$7:$K$44)), IF(ISNUMBER(SEARCH(M6, $K$7:$K$44))=FALSE, ROW($K$7:$K$44)))) &gt; 12</formula>
    </cfRule>
    <cfRule type="expression" dxfId="116" priority="2">
      <formula>MAX(FREQUENCY(IF(ISNUMBER(SEARCH(M6, $E$7:$E$44)), ROW($E$7:$E$44)), IF(ISNUMBER(SEARCH(M6, $E$7:$E$44))=FALSE, ROW($E$7:$E$44)))) &gt; 12</formula>
    </cfRule>
    <cfRule type="expression" dxfId="115" priority="3">
      <formula>MAX(FREQUENCY(IF(ISNUMBER(SEARCH(M6, $F$7:$F$44)), ROW($F$7:$F$44)), IF(ISNUMBER(SEARCH(M6, $F$7:$F$44))=FALSE, ROW($F$7:$F$44)))) &gt; 12</formula>
    </cfRule>
    <cfRule type="expression" dxfId="114" priority="4">
      <formula>MAX(FREQUENCY(IF(ISNUMBER(SEARCH(M6, $G$7:$G$44)), ROW($G$7:$G$44)), IF(ISNUMBER(SEARCH(M6, $G$7:$G$44))=FALSE, ROW($G$7:$G$44)))) &gt; 12</formula>
    </cfRule>
    <cfRule type="expression" dxfId="113" priority="5">
      <formula>MAX(FREQUENCY(IF(ISNUMBER(SEARCH(M6, $H$7:$H$44)), ROW($H$7:$H$44)), IF(ISNUMBER(SEARCH(M6, $H$7:$H$44))=FALSE, ROW($H$7:$H$44)))) &gt; 12</formula>
    </cfRule>
    <cfRule type="expression" dxfId="112" priority="6">
      <formula>MAX(FREQUENCY(IF(ISNUMBER(SEARCH(M6, $I$7:$I$44)), ROW($I$7:$I$44)), IF(ISNUMBER(SEARCH(M6, $I$7:$I$44))=FALSE, ROW($I$7:$I$44)))) &gt; 12</formula>
    </cfRule>
    <cfRule type="expression" dxfId="11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10" priority="8">
      <formula>AND(ISNUMBER(N6), N6&gt;=5, NOT(ISBLANK(O6)))</formula>
    </cfRule>
    <cfRule type="expression" dxfId="109" priority="9">
      <formula>AND(ISNUMBER(N6), N6&gt;=5)</formula>
    </cfRule>
    <cfRule type="expression" dxfId="108" priority="10">
      <formula>AND(ISNUMBER(N6), N6&lt;5, NOT(ISBLANK(O6)))</formula>
    </cfRule>
    <cfRule type="expression" dxfId="107" priority="11">
      <formula>AND(ISNUMBER(N6), N6&lt;5, ISBLANK(O6))</formula>
    </cfRule>
  </conditionalFormatting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295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1939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1940</v>
      </c>
      <c r="F12" s="515" t="s">
        <v>1941</v>
      </c>
      <c r="G12" s="515" t="s">
        <v>1940</v>
      </c>
      <c r="H12" s="561" t="s">
        <v>1940</v>
      </c>
      <c r="I12" s="452" t="s">
        <v>1942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1940</v>
      </c>
      <c r="F13" s="515" t="s">
        <v>1941</v>
      </c>
      <c r="G13" s="515" t="s">
        <v>1940</v>
      </c>
      <c r="H13" s="561" t="s">
        <v>1943</v>
      </c>
      <c r="I13" s="452" t="s">
        <v>1942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1944</v>
      </c>
      <c r="F14" s="515" t="s">
        <v>1941</v>
      </c>
      <c r="G14" s="515" t="s">
        <v>1943</v>
      </c>
      <c r="H14" s="561" t="s">
        <v>322</v>
      </c>
      <c r="I14" s="452" t="s">
        <v>1945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1929</v>
      </c>
      <c r="F15" s="515" t="s">
        <v>1941</v>
      </c>
      <c r="G15" s="515" t="s">
        <v>1943</v>
      </c>
      <c r="H15" s="561" t="s">
        <v>322</v>
      </c>
      <c r="I15" s="452" t="s">
        <v>1946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1929</v>
      </c>
      <c r="F16" s="515" t="s">
        <v>1941</v>
      </c>
      <c r="G16" s="515" t="s">
        <v>1948</v>
      </c>
      <c r="H16" s="561" t="s">
        <v>322</v>
      </c>
      <c r="I16" s="452" t="s">
        <v>1946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1929</v>
      </c>
      <c r="F17" s="515" t="s">
        <v>1941</v>
      </c>
      <c r="G17" s="515" t="s">
        <v>1948</v>
      </c>
      <c r="H17" s="561" t="s">
        <v>322</v>
      </c>
      <c r="I17" s="452" t="s">
        <v>1949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1950</v>
      </c>
      <c r="F18" s="515" t="s">
        <v>1951</v>
      </c>
      <c r="G18" s="452" t="s">
        <v>1952</v>
      </c>
      <c r="H18" s="561" t="s">
        <v>56</v>
      </c>
      <c r="I18" s="452" t="s">
        <v>1949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1953</v>
      </c>
      <c r="F19" s="515" t="s">
        <v>1954</v>
      </c>
      <c r="G19" s="452" t="s">
        <v>1955</v>
      </c>
      <c r="H19" s="561" t="s">
        <v>56</v>
      </c>
      <c r="I19" s="452" t="s">
        <v>1949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1953</v>
      </c>
      <c r="F20" s="515" t="s">
        <v>1951</v>
      </c>
      <c r="G20" s="452" t="s">
        <v>1956</v>
      </c>
      <c r="H20" s="561" t="s">
        <v>56</v>
      </c>
      <c r="I20" s="452" t="s">
        <v>1949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842</v>
      </c>
      <c r="F21" s="515" t="s">
        <v>1951</v>
      </c>
      <c r="G21" s="452" t="s">
        <v>1957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1958</v>
      </c>
      <c r="F22" s="515" t="s">
        <v>1951</v>
      </c>
      <c r="G22" s="452" t="s">
        <v>1959</v>
      </c>
      <c r="H22" s="561" t="s">
        <v>380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1953</v>
      </c>
      <c r="F23" s="515" t="s">
        <v>1960</v>
      </c>
      <c r="G23" s="452" t="s">
        <v>1957</v>
      </c>
      <c r="H23" s="561" t="s">
        <v>380</v>
      </c>
      <c r="I23" s="452" t="s">
        <v>1946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1953</v>
      </c>
      <c r="F24" s="515" t="s">
        <v>1961</v>
      </c>
      <c r="G24" s="452" t="s">
        <v>1962</v>
      </c>
      <c r="H24" s="561" t="s">
        <v>65</v>
      </c>
      <c r="I24" s="452" t="s">
        <v>1946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1963</v>
      </c>
      <c r="F25" s="515" t="s">
        <v>1948</v>
      </c>
      <c r="G25" s="452" t="s">
        <v>288</v>
      </c>
      <c r="H25" s="561" t="s">
        <v>1964</v>
      </c>
      <c r="I25" s="452" t="s">
        <v>1965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1307</v>
      </c>
      <c r="F26" s="515" t="s">
        <v>1948</v>
      </c>
      <c r="G26" s="452" t="s">
        <v>288</v>
      </c>
      <c r="H26" s="561" t="s">
        <v>1964</v>
      </c>
      <c r="I26" s="452" t="s">
        <v>1966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1967</v>
      </c>
      <c r="F27" s="515" t="s">
        <v>1948</v>
      </c>
      <c r="G27" s="452" t="s">
        <v>288</v>
      </c>
      <c r="H27" s="561" t="s">
        <v>1964</v>
      </c>
      <c r="I27" s="452" t="s">
        <v>1966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1967</v>
      </c>
      <c r="F28" s="515" t="s">
        <v>56</v>
      </c>
      <c r="G28" s="452" t="s">
        <v>1968</v>
      </c>
      <c r="H28" s="515" t="s">
        <v>315</v>
      </c>
      <c r="I28" s="452" t="s">
        <v>321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375</v>
      </c>
      <c r="F29" s="515" t="s">
        <v>322</v>
      </c>
      <c r="G29" s="452" t="s">
        <v>413</v>
      </c>
      <c r="H29" s="515" t="s">
        <v>315</v>
      </c>
      <c r="I29" s="306" t="s">
        <v>1969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375</v>
      </c>
      <c r="F30" s="515" t="s">
        <v>322</v>
      </c>
      <c r="G30" s="452" t="s">
        <v>413</v>
      </c>
      <c r="H30" s="515" t="s">
        <v>1970</v>
      </c>
      <c r="I30" s="306" t="s">
        <v>1969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375</v>
      </c>
      <c r="F31" s="515" t="s">
        <v>322</v>
      </c>
      <c r="G31" s="452" t="s">
        <v>57</v>
      </c>
      <c r="H31" s="515" t="s">
        <v>1970</v>
      </c>
      <c r="I31" s="306" t="s">
        <v>322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375</v>
      </c>
      <c r="F32" s="515" t="s">
        <v>322</v>
      </c>
      <c r="G32" s="452" t="s">
        <v>1971</v>
      </c>
      <c r="H32" s="515" t="s">
        <v>1970</v>
      </c>
      <c r="I32" s="306" t="s">
        <v>322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375</v>
      </c>
      <c r="F33" s="515" t="s">
        <v>322</v>
      </c>
      <c r="G33" s="452" t="s">
        <v>1971</v>
      </c>
      <c r="H33" s="515" t="s">
        <v>1970</v>
      </c>
      <c r="I33" s="306" t="s">
        <v>1972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1970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I45" s="199"/>
      <c r="M45" s="61"/>
      <c r="N45" s="62"/>
      <c r="O45" s="61"/>
    </row>
    <row r="46" spans="2:20">
      <c r="B46" s="218" t="s">
        <v>52</v>
      </c>
      <c r="C46" s="571" t="s">
        <v>275</v>
      </c>
      <c r="D46" s="255" t="s">
        <v>276</v>
      </c>
      <c r="I46" s="199"/>
      <c r="M46" s="61"/>
      <c r="N46" s="62"/>
      <c r="O46" s="61"/>
    </row>
    <row r="47" spans="2:20">
      <c r="B47" s="570" t="s">
        <v>52</v>
      </c>
      <c r="C47" t="s">
        <v>275</v>
      </c>
      <c r="D47" t="s">
        <v>277</v>
      </c>
      <c r="E47" s="569"/>
      <c r="F47" s="569"/>
      <c r="M47" s="61"/>
      <c r="N47" s="62"/>
      <c r="O47" s="61"/>
    </row>
    <row r="48" spans="2:20">
      <c r="M48" s="61"/>
      <c r="N48" s="62"/>
      <c r="O48" s="61"/>
    </row>
    <row r="49" spans="2:15">
      <c r="B49" t="s">
        <v>130</v>
      </c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311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06" priority="1">
      <formula>MAX(FREQUENCY(IF(ISNUMBER(SEARCH(M6, $K$7:$K$44)), ROW($K$7:$K$44)), IF(ISNUMBER(SEARCH(M6, $K$7:$K$44))=FALSE, ROW($K$7:$K$44)))) &gt; 12</formula>
    </cfRule>
    <cfRule type="expression" dxfId="105" priority="2">
      <formula>MAX(FREQUENCY(IF(ISNUMBER(SEARCH(M6, $E$7:$E$44)), ROW($E$7:$E$44)), IF(ISNUMBER(SEARCH(M6, $E$7:$E$44))=FALSE, ROW($E$7:$E$44)))) &gt; 12</formula>
    </cfRule>
    <cfRule type="expression" dxfId="104" priority="3">
      <formula>MAX(FREQUENCY(IF(ISNUMBER(SEARCH(M6, $F$7:$F$44)), ROW($F$7:$F$44)), IF(ISNUMBER(SEARCH(M6, $F$7:$F$44))=FALSE, ROW($F$7:$F$44)))) &gt; 12</formula>
    </cfRule>
    <cfRule type="expression" dxfId="103" priority="4">
      <formula>MAX(FREQUENCY(IF(ISNUMBER(SEARCH(M6, $G$7:$G$44)), ROW($G$7:$G$44)), IF(ISNUMBER(SEARCH(M6, $G$7:$G$44))=FALSE, ROW($G$7:$G$44)))) &gt; 12</formula>
    </cfRule>
    <cfRule type="expression" dxfId="102" priority="5">
      <formula>MAX(FREQUENCY(IF(ISNUMBER(SEARCH(M6, $H$7:$H$44)), ROW($H$7:$H$44)), IF(ISNUMBER(SEARCH(M6, $H$7:$H$44))=FALSE, ROW($H$7:$H$44)))) &gt; 12</formula>
    </cfRule>
    <cfRule type="expression" dxfId="101" priority="6">
      <formula>MAX(FREQUENCY(IF(ISNUMBER(SEARCH(M6, $I$7:$I$44)), ROW($I$7:$I$44)), IF(ISNUMBER(SEARCH(M6, $I$7:$I$44))=FALSE, ROW($I$7:$I$44)))) &gt; 12</formula>
    </cfRule>
    <cfRule type="expression" dxfId="10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99" priority="8">
      <formula>AND(ISNUMBER(N6), N6&gt;=5, NOT(ISBLANK(O6)))</formula>
    </cfRule>
    <cfRule type="expression" dxfId="98" priority="9">
      <formula>AND(ISNUMBER(N6), N6&gt;=5)</formula>
    </cfRule>
    <cfRule type="expression" dxfId="97" priority="10">
      <formula>AND(ISNUMBER(N6), N6&lt;5, NOT(ISBLANK(O6)))</formula>
    </cfRule>
    <cfRule type="expression" dxfId="96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1935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1973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957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957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957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957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957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957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1973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957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957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957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957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957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957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957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957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957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957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957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957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957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957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95" priority="1">
      <formula>MAX(FREQUENCY(IF(ISNUMBER(SEARCH(M6, $K$7:$K$44)), ROW($K$7:$K$44)), IF(ISNUMBER(SEARCH(M6, $K$7:$K$44))=FALSE, ROW($K$7:$K$44)))) &gt; 12</formula>
    </cfRule>
    <cfRule type="expression" dxfId="94" priority="2">
      <formula>MAX(FREQUENCY(IF(ISNUMBER(SEARCH(M6, $E$7:$E$44)), ROW($E$7:$E$44)), IF(ISNUMBER(SEARCH(M6, $E$7:$E$44))=FALSE, ROW($E$7:$E$44)))) &gt; 12</formula>
    </cfRule>
    <cfRule type="expression" dxfId="93" priority="3">
      <formula>MAX(FREQUENCY(IF(ISNUMBER(SEARCH(M6, $F$7:$F$44)), ROW($F$7:$F$44)), IF(ISNUMBER(SEARCH(M6, $F$7:$F$44))=FALSE, ROW($F$7:$F$44)))) &gt; 12</formula>
    </cfRule>
    <cfRule type="expression" dxfId="92" priority="4">
      <formula>MAX(FREQUENCY(IF(ISNUMBER(SEARCH(M6, $G$7:$G$44)), ROW($G$7:$G$44)), IF(ISNUMBER(SEARCH(M6, $G$7:$G$44))=FALSE, ROW($G$7:$G$44)))) &gt; 12</formula>
    </cfRule>
    <cfRule type="expression" dxfId="91" priority="5">
      <formula>MAX(FREQUENCY(IF(ISNUMBER(SEARCH(M6, $H$7:$H$44)), ROW($H$7:$H$44)), IF(ISNUMBER(SEARCH(M6, $H$7:$H$44))=FALSE, ROW($H$7:$H$44)))) &gt; 12</formula>
    </cfRule>
    <cfRule type="expression" dxfId="90" priority="6">
      <formula>MAX(FREQUENCY(IF(ISNUMBER(SEARCH(M6, $I$7:$I$44)), ROW($I$7:$I$44)), IF(ISNUMBER(SEARCH(M6, $I$7:$I$44))=FALSE, ROW($I$7:$I$44)))) &gt; 12</formula>
    </cfRule>
    <cfRule type="expression" dxfId="8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88" priority="8">
      <formula>AND(ISNUMBER(N6), N6&gt;=5, NOT(ISBLANK(O6)))</formula>
    </cfRule>
    <cfRule type="expression" dxfId="87" priority="9">
      <formula>AND(ISNUMBER(N6), N6&gt;=5)</formula>
    </cfRule>
    <cfRule type="expression" dxfId="86" priority="10">
      <formula>AND(ISNUMBER(N6), N6&lt;5, NOT(ISBLANK(O6)))</formula>
    </cfRule>
    <cfRule type="expression" dxfId="85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1974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255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1975</v>
      </c>
      <c r="F6" s="605" t="s">
        <v>1975</v>
      </c>
      <c r="G6" s="605" t="s">
        <v>1975</v>
      </c>
      <c r="H6" s="605" t="s">
        <v>1975</v>
      </c>
      <c r="I6" s="605" t="s">
        <v>1975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1976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1977</v>
      </c>
      <c r="G12" s="618" t="s">
        <v>1977</v>
      </c>
      <c r="H12" s="618" t="s">
        <v>1977</v>
      </c>
      <c r="I12" s="618" t="s">
        <v>1977</v>
      </c>
      <c r="J12" s="583" t="s">
        <v>1978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1977</v>
      </c>
      <c r="G13" s="618" t="s">
        <v>1977</v>
      </c>
      <c r="H13" s="618" t="s">
        <v>1977</v>
      </c>
      <c r="I13" s="618" t="s">
        <v>1977</v>
      </c>
      <c r="J13" s="583" t="s">
        <v>1978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1977</v>
      </c>
      <c r="G14" s="618" t="s">
        <v>1977</v>
      </c>
      <c r="H14" s="585" t="s">
        <v>1977</v>
      </c>
      <c r="I14" s="619" t="s">
        <v>1977</v>
      </c>
      <c r="J14" s="583" t="s">
        <v>1978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1979</v>
      </c>
      <c r="G15" s="618" t="s">
        <v>1977</v>
      </c>
      <c r="H15" s="585" t="s">
        <v>108</v>
      </c>
      <c r="I15" s="619" t="s">
        <v>108</v>
      </c>
      <c r="J15" s="583" t="s">
        <v>1978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1977</v>
      </c>
      <c r="H16" s="585" t="s">
        <v>108</v>
      </c>
      <c r="I16" s="619" t="s">
        <v>108</v>
      </c>
      <c r="J16" s="583" t="s">
        <v>1978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1980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437</v>
      </c>
      <c r="G17" s="618" t="s">
        <v>1977</v>
      </c>
      <c r="H17" s="585" t="s">
        <v>108</v>
      </c>
      <c r="I17" s="619" t="s">
        <v>108</v>
      </c>
      <c r="J17" s="583" t="s">
        <v>1978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1980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437</v>
      </c>
      <c r="G18" s="618" t="s">
        <v>1977</v>
      </c>
      <c r="H18" s="585" t="s">
        <v>108</v>
      </c>
      <c r="I18" s="619" t="s">
        <v>108</v>
      </c>
      <c r="J18" s="583" t="s">
        <v>259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357</v>
      </c>
      <c r="G19" s="618" t="s">
        <v>300</v>
      </c>
      <c r="H19" s="585" t="s">
        <v>108</v>
      </c>
      <c r="I19" s="619"/>
      <c r="J19" s="583" t="s">
        <v>259</v>
      </c>
      <c r="K19" s="608" t="s">
        <v>259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1980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357</v>
      </c>
      <c r="G20" s="618" t="s">
        <v>288</v>
      </c>
      <c r="H20" s="585" t="s">
        <v>394</v>
      </c>
      <c r="I20" s="619" t="s">
        <v>394</v>
      </c>
      <c r="J20" s="583" t="s">
        <v>259</v>
      </c>
      <c r="K20" s="608" t="s">
        <v>259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1981</v>
      </c>
      <c r="G21" s="618" t="s">
        <v>1982</v>
      </c>
      <c r="H21" s="585" t="s">
        <v>394</v>
      </c>
      <c r="I21" s="619" t="s">
        <v>394</v>
      </c>
      <c r="J21" s="583" t="s">
        <v>259</v>
      </c>
      <c r="K21" s="608" t="s">
        <v>259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1915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1981</v>
      </c>
      <c r="G22" s="619" t="s">
        <v>1982</v>
      </c>
      <c r="H22" s="585" t="s">
        <v>394</v>
      </c>
      <c r="I22" s="619" t="s">
        <v>394</v>
      </c>
      <c r="J22" s="583" t="s">
        <v>259</v>
      </c>
      <c r="K22" s="608" t="s">
        <v>259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1981</v>
      </c>
      <c r="G23" s="619" t="s">
        <v>1982</v>
      </c>
      <c r="H23" s="585" t="s">
        <v>54</v>
      </c>
      <c r="I23" s="619" t="s">
        <v>394</v>
      </c>
      <c r="J23" s="583" t="s">
        <v>475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1983</v>
      </c>
      <c r="G24" s="618" t="s">
        <v>429</v>
      </c>
      <c r="H24" s="585" t="s">
        <v>58</v>
      </c>
      <c r="I24" s="619" t="s">
        <v>394</v>
      </c>
      <c r="J24" s="583"/>
      <c r="K24" s="608" t="s">
        <v>475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300</v>
      </c>
      <c r="N24" s="334">
        <f>COUNTIF(E7:K44, "*Foo*")/2</f>
        <v>9</v>
      </c>
      <c r="O24" s="547" t="s">
        <v>1980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1984</v>
      </c>
      <c r="G25" s="619" t="s">
        <v>1965</v>
      </c>
      <c r="H25" s="585" t="s">
        <v>58</v>
      </c>
      <c r="I25" s="619" t="s">
        <v>335</v>
      </c>
      <c r="J25" s="583" t="s">
        <v>259</v>
      </c>
      <c r="K25" s="608" t="s">
        <v>259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1984</v>
      </c>
      <c r="G26" s="619" t="s">
        <v>1985</v>
      </c>
      <c r="H26" s="585" t="s">
        <v>58</v>
      </c>
      <c r="I26" s="619" t="s">
        <v>57</v>
      </c>
      <c r="J26" s="583" t="s">
        <v>259</v>
      </c>
      <c r="K26" s="608" t="s">
        <v>259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1986</v>
      </c>
      <c r="G27" s="619" t="s">
        <v>478</v>
      </c>
      <c r="H27" s="585" t="s">
        <v>1528</v>
      </c>
      <c r="I27" s="619" t="s">
        <v>57</v>
      </c>
      <c r="J27" s="583" t="s">
        <v>475</v>
      </c>
      <c r="K27" s="608" t="s">
        <v>475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1049</v>
      </c>
      <c r="G28" s="619" t="s">
        <v>413</v>
      </c>
      <c r="H28" s="585" t="s">
        <v>501</v>
      </c>
      <c r="I28" s="373" t="s">
        <v>57</v>
      </c>
      <c r="J28" s="583" t="s">
        <v>259</v>
      </c>
      <c r="K28" s="608" t="s">
        <v>259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1049</v>
      </c>
      <c r="G29" s="619" t="s">
        <v>413</v>
      </c>
      <c r="H29" s="585" t="s">
        <v>501</v>
      </c>
      <c r="I29" s="373" t="s">
        <v>394</v>
      </c>
      <c r="J29" s="583" t="s">
        <v>475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1049</v>
      </c>
      <c r="G30" s="619" t="s">
        <v>413</v>
      </c>
      <c r="H30" s="585" t="s">
        <v>501</v>
      </c>
      <c r="I30" s="373" t="s">
        <v>394</v>
      </c>
      <c r="J30" s="583" t="s">
        <v>259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1049</v>
      </c>
      <c r="G31" s="619" t="s">
        <v>67</v>
      </c>
      <c r="H31" s="585" t="s">
        <v>395</v>
      </c>
      <c r="I31" s="373" t="s">
        <v>394</v>
      </c>
      <c r="J31" s="583" t="s">
        <v>475</v>
      </c>
      <c r="K31" s="608" t="s">
        <v>475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1049</v>
      </c>
      <c r="G32" s="619" t="s">
        <v>67</v>
      </c>
      <c r="H32" s="585" t="s">
        <v>395</v>
      </c>
      <c r="I32" s="373" t="s">
        <v>1987</v>
      </c>
      <c r="J32" s="583" t="s">
        <v>259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1049</v>
      </c>
      <c r="G33" s="619" t="s">
        <v>67</v>
      </c>
      <c r="H33" s="585" t="s">
        <v>395</v>
      </c>
      <c r="I33" s="373" t="s">
        <v>1987</v>
      </c>
      <c r="J33" s="583" t="s">
        <v>475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395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395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475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259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259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475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259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475</v>
      </c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84" priority="1">
      <formula>MAX(FREQUENCY(IF(ISNUMBER(SEARCH(M6, $K$7:$K$44)), ROW($K$7:$K$44)), IF(ISNUMBER(SEARCH(M6, $K$7:$K$44))=FALSE, ROW($K$7:$K$44)))) &gt; 12</formula>
    </cfRule>
    <cfRule type="expression" dxfId="83" priority="2">
      <formula>MAX(FREQUENCY(IF(ISNUMBER(SEARCH(M6, $E$7:$E$44)), ROW($E$7:$E$44)), IF(ISNUMBER(SEARCH(M6, $E$7:$E$44))=FALSE, ROW($E$7:$E$44)))) &gt; 12</formula>
    </cfRule>
    <cfRule type="expression" dxfId="82" priority="3">
      <formula>MAX(FREQUENCY(IF(ISNUMBER(SEARCH(M6, $F$7:$F$44)), ROW($F$7:$F$44)), IF(ISNUMBER(SEARCH(M6, $F$7:$F$44))=FALSE, ROW($F$7:$F$44)))) &gt; 12</formula>
    </cfRule>
    <cfRule type="expression" dxfId="81" priority="4">
      <formula>MAX(FREQUENCY(IF(ISNUMBER(SEARCH(M6, $G$7:$G$44)), ROW($G$7:$G$44)), IF(ISNUMBER(SEARCH(M6, $G$7:$G$44))=FALSE, ROW($G$7:$G$44)))) &gt; 12</formula>
    </cfRule>
    <cfRule type="expression" dxfId="80" priority="5">
      <formula>MAX(FREQUENCY(IF(ISNUMBER(SEARCH(M6, $H$7:$H$44)), ROW($H$7:$H$44)), IF(ISNUMBER(SEARCH(M6, $H$7:$H$44))=FALSE, ROW($H$7:$H$44)))) &gt; 12</formula>
    </cfRule>
    <cfRule type="expression" dxfId="79" priority="6">
      <formula>MAX(FREQUENCY(IF(ISNUMBER(SEARCH(M6, $I$7:$I$44)), ROW($I$7:$I$44)), IF(ISNUMBER(SEARCH(M6, $I$7:$I$44))=FALSE, ROW($I$7:$I$44)))) &gt; 12</formula>
    </cfRule>
    <cfRule type="expression" dxfId="7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77" priority="8">
      <formula>AND(ISNUMBER(N6), N6&gt;=5, NOT(ISBLANK(O6)))</formula>
    </cfRule>
    <cfRule type="expression" dxfId="76" priority="9">
      <formula>AND(ISNUMBER(N6), N6&gt;=5)</formula>
    </cfRule>
    <cfRule type="expression" dxfId="75" priority="10">
      <formula>AND(ISNUMBER(N6), N6&lt;5, NOT(ISBLANK(O6)))</formula>
    </cfRule>
    <cfRule type="expression" dxfId="74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47" t="s">
        <v>77</v>
      </c>
      <c r="C1" s="747"/>
      <c r="D1" s="747"/>
      <c r="E1" s="747"/>
      <c r="F1" s="747"/>
      <c r="G1" s="747"/>
      <c r="H1" s="747"/>
      <c r="I1" s="747"/>
      <c r="J1" s="747"/>
      <c r="K1" s="747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1988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451</v>
      </c>
      <c r="F6" s="605" t="s">
        <v>1989</v>
      </c>
      <c r="G6" s="605" t="s">
        <v>1990</v>
      </c>
      <c r="H6" s="605" t="s">
        <v>1991</v>
      </c>
      <c r="I6" s="605" t="s">
        <v>1990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587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1528</v>
      </c>
      <c r="G11" s="689" t="s">
        <v>1992</v>
      </c>
      <c r="H11" s="689" t="s">
        <v>1528</v>
      </c>
      <c r="I11" s="689" t="s">
        <v>1992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1528</v>
      </c>
      <c r="G12" s="689" t="s">
        <v>1992</v>
      </c>
      <c r="H12" s="689" t="s">
        <v>1528</v>
      </c>
      <c r="I12" s="689" t="s">
        <v>1992</v>
      </c>
      <c r="J12" s="583" t="s">
        <v>957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1528</v>
      </c>
      <c r="G13" s="689" t="s">
        <v>1992</v>
      </c>
      <c r="H13" s="689" t="s">
        <v>1528</v>
      </c>
      <c r="I13" s="689" t="s">
        <v>1992</v>
      </c>
      <c r="J13" s="583" t="s">
        <v>957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1993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1994</v>
      </c>
      <c r="G14" s="587" t="s">
        <v>1995</v>
      </c>
      <c r="H14" s="585" t="s">
        <v>1045</v>
      </c>
      <c r="I14" s="627" t="s">
        <v>261</v>
      </c>
      <c r="J14" s="583" t="s">
        <v>957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587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1994</v>
      </c>
      <c r="G15" s="639" t="s">
        <v>1996</v>
      </c>
      <c r="H15" s="585" t="s">
        <v>1997</v>
      </c>
      <c r="I15" s="627" t="s">
        <v>261</v>
      </c>
      <c r="J15" s="583" t="s">
        <v>1998</v>
      </c>
      <c r="K15" s="608" t="s">
        <v>957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1999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1994</v>
      </c>
      <c r="G16" s="639" t="s">
        <v>1996</v>
      </c>
      <c r="H16" s="585" t="s">
        <v>1997</v>
      </c>
      <c r="I16" s="627" t="s">
        <v>287</v>
      </c>
      <c r="J16" s="583" t="s">
        <v>1998</v>
      </c>
      <c r="K16" s="608" t="s">
        <v>957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1993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2000</v>
      </c>
      <c r="G17" s="656" t="s">
        <v>2001</v>
      </c>
      <c r="H17" s="585" t="s">
        <v>1997</v>
      </c>
      <c r="I17" s="627" t="s">
        <v>287</v>
      </c>
      <c r="J17" s="583" t="s">
        <v>1998</v>
      </c>
      <c r="K17" s="608" t="s">
        <v>957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1993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2002</v>
      </c>
      <c r="G18" s="657" t="s">
        <v>2003</v>
      </c>
      <c r="H18" s="585" t="s">
        <v>2004</v>
      </c>
      <c r="I18" s="627" t="s">
        <v>287</v>
      </c>
      <c r="J18" s="583" t="s">
        <v>1998</v>
      </c>
      <c r="K18" s="608" t="s">
        <v>957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2002</v>
      </c>
      <c r="G19" s="657" t="s">
        <v>2005</v>
      </c>
      <c r="H19" s="585" t="s">
        <v>2004</v>
      </c>
      <c r="I19" s="657" t="s">
        <v>2006</v>
      </c>
      <c r="J19" s="583" t="s">
        <v>1998</v>
      </c>
      <c r="K19" s="608" t="s">
        <v>957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2007</v>
      </c>
      <c r="G20" s="657" t="s">
        <v>2005</v>
      </c>
      <c r="H20" s="585" t="s">
        <v>2008</v>
      </c>
      <c r="I20" s="657" t="s">
        <v>2009</v>
      </c>
      <c r="J20" s="583" t="s">
        <v>1998</v>
      </c>
      <c r="K20" s="608" t="s">
        <v>957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2007</v>
      </c>
      <c r="G21" s="657" t="s">
        <v>2005</v>
      </c>
      <c r="H21" s="585" t="s">
        <v>2008</v>
      </c>
      <c r="I21" s="670" t="s">
        <v>2009</v>
      </c>
      <c r="J21" s="583" t="s">
        <v>1998</v>
      </c>
      <c r="K21" s="608" t="s">
        <v>957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2010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2007</v>
      </c>
      <c r="G22" s="657" t="s">
        <v>2005</v>
      </c>
      <c r="H22" s="585" t="s">
        <v>2011</v>
      </c>
      <c r="I22" s="670" t="s">
        <v>2009</v>
      </c>
      <c r="J22" s="583" t="s">
        <v>2012</v>
      </c>
      <c r="K22" s="608" t="s">
        <v>957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2013</v>
      </c>
      <c r="G23" s="657" t="s">
        <v>2014</v>
      </c>
      <c r="H23" s="669" t="s">
        <v>2015</v>
      </c>
      <c r="I23" s="670" t="s">
        <v>2016</v>
      </c>
      <c r="J23" s="583" t="s">
        <v>2017</v>
      </c>
      <c r="K23" s="608" t="s">
        <v>957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2013</v>
      </c>
      <c r="G24" s="657" t="s">
        <v>2018</v>
      </c>
      <c r="H24" s="669" t="s">
        <v>2019</v>
      </c>
      <c r="I24" s="670" t="s">
        <v>2016</v>
      </c>
      <c r="J24" s="583" t="s">
        <v>2017</v>
      </c>
      <c r="K24" s="608" t="s">
        <v>957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0</v>
      </c>
      <c r="O24" s="326" t="s">
        <v>2020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2013</v>
      </c>
      <c r="G25" s="657" t="s">
        <v>2021</v>
      </c>
      <c r="H25" s="669" t="s">
        <v>2022</v>
      </c>
      <c r="I25" s="657" t="s">
        <v>2023</v>
      </c>
      <c r="J25" s="583" t="s">
        <v>2017</v>
      </c>
      <c r="K25" s="608" t="s">
        <v>957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2013</v>
      </c>
      <c r="G26" s="657" t="s">
        <v>2021</v>
      </c>
      <c r="H26" s="669" t="s">
        <v>2022</v>
      </c>
      <c r="I26" s="657" t="s">
        <v>2024</v>
      </c>
      <c r="J26" s="583" t="s">
        <v>2017</v>
      </c>
      <c r="K26" s="608" t="s">
        <v>957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2026</v>
      </c>
      <c r="G27" s="657" t="s">
        <v>2018</v>
      </c>
      <c r="H27" s="585" t="s">
        <v>2022</v>
      </c>
      <c r="I27" s="657" t="s">
        <v>2027</v>
      </c>
      <c r="J27" s="583" t="s">
        <v>259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2026</v>
      </c>
      <c r="G28" s="657" t="s">
        <v>2029</v>
      </c>
      <c r="H28" s="585" t="s">
        <v>2019</v>
      </c>
      <c r="I28" s="657" t="s">
        <v>2027</v>
      </c>
      <c r="J28" s="583" t="s">
        <v>2017</v>
      </c>
      <c r="K28" s="608" t="s">
        <v>957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2030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1062</v>
      </c>
      <c r="G29" s="657" t="s">
        <v>2031</v>
      </c>
      <c r="H29" s="585" t="s">
        <v>2019</v>
      </c>
      <c r="I29" s="657" t="s">
        <v>2025</v>
      </c>
      <c r="J29" s="583" t="s">
        <v>2017</v>
      </c>
      <c r="K29" s="608" t="s">
        <v>957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2032</v>
      </c>
      <c r="N29" s="643">
        <f>COUNTIF(E7:K44, "*Heng*")/2</f>
        <v>3.5</v>
      </c>
      <c r="O29" s="655" t="s">
        <v>2033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1062</v>
      </c>
      <c r="G30" s="657" t="s">
        <v>2031</v>
      </c>
      <c r="H30" s="585" t="s">
        <v>2034</v>
      </c>
      <c r="I30" s="657" t="s">
        <v>2035</v>
      </c>
      <c r="J30" s="583" t="s">
        <v>2017</v>
      </c>
      <c r="K30" s="608" t="s">
        <v>957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1062</v>
      </c>
      <c r="G31" s="627" t="s">
        <v>2008</v>
      </c>
      <c r="H31" s="585" t="s">
        <v>2034</v>
      </c>
      <c r="I31" s="657" t="s">
        <v>2035</v>
      </c>
      <c r="J31" s="583" t="s">
        <v>2017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1062</v>
      </c>
      <c r="G32" s="627" t="s">
        <v>2008</v>
      </c>
      <c r="H32" s="585" t="s">
        <v>2036</v>
      </c>
      <c r="I32" s="657" t="s">
        <v>2035</v>
      </c>
      <c r="J32" s="583" t="s">
        <v>2017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1062</v>
      </c>
      <c r="G33" s="627" t="s">
        <v>2037</v>
      </c>
      <c r="H33" s="585" t="s">
        <v>2036</v>
      </c>
      <c r="I33" s="657" t="s">
        <v>2035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>
      <c r="A47" t="s">
        <v>2040</v>
      </c>
      <c r="B47" s="659"/>
      <c r="C47" s="217" t="s">
        <v>2039</v>
      </c>
      <c r="D47" s="255" t="s">
        <v>2041</v>
      </c>
      <c r="M47" s="61"/>
      <c r="N47" s="62"/>
      <c r="O47" s="61"/>
    </row>
    <row r="48" spans="1:20">
      <c r="A48" t="s">
        <v>2042</v>
      </c>
      <c r="B48" s="661"/>
      <c r="C48" s="660" t="s">
        <v>2039</v>
      </c>
      <c r="D48" s="61" t="s">
        <v>2043</v>
      </c>
      <c r="M48" s="61"/>
      <c r="N48" s="62"/>
      <c r="O48" s="61"/>
    </row>
    <row r="49" spans="1:15">
      <c r="A49" t="s">
        <v>2044</v>
      </c>
      <c r="B49" s="663"/>
      <c r="C49" s="660" t="s">
        <v>2039</v>
      </c>
      <c r="D49" s="255" t="s">
        <v>2045</v>
      </c>
      <c r="M49" s="61"/>
      <c r="N49" s="62"/>
      <c r="O49" s="61"/>
    </row>
    <row r="50" spans="1:15">
      <c r="M50" s="61"/>
      <c r="N50" s="62"/>
      <c r="O50" s="61"/>
    </row>
    <row r="51" spans="1:15">
      <c r="M51" s="61"/>
      <c r="N51" s="62"/>
      <c r="O51" s="61"/>
    </row>
    <row r="52" spans="1:15">
      <c r="B52" s="150"/>
      <c r="D52" t="s">
        <v>131</v>
      </c>
      <c r="M52" s="61"/>
      <c r="N52" s="62"/>
      <c r="O52" s="61"/>
    </row>
    <row r="53" spans="1:15">
      <c r="B53" s="180"/>
      <c r="D53" t="s">
        <v>132</v>
      </c>
      <c r="M53" s="61"/>
      <c r="N53" s="62"/>
      <c r="O53" s="61"/>
    </row>
    <row r="54" spans="1:15">
      <c r="B54" s="90"/>
      <c r="D54" t="s">
        <v>2046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73" priority="1">
      <formula>MAX(FREQUENCY(IF(ISNUMBER(SEARCH(M6, $K$7:$K$44)), ROW($K$7:$K$44)), IF(ISNUMBER(SEARCH(M6, $K$7:$K$44))=FALSE, ROW($K$7:$K$44)))) &gt; 12</formula>
    </cfRule>
    <cfRule type="expression" dxfId="72" priority="2">
      <formula>MAX(FREQUENCY(IF(ISNUMBER(SEARCH(M6, $E$7:$E$44)), ROW($E$7:$E$44)), IF(ISNUMBER(SEARCH(M6, $E$7:$E$44))=FALSE, ROW($E$7:$E$44)))) &gt; 12</formula>
    </cfRule>
    <cfRule type="expression" dxfId="71" priority="3">
      <formula>MAX(FREQUENCY(IF(ISNUMBER(SEARCH(M6, $F$7:$F$44)), ROW($F$7:$F$44)), IF(ISNUMBER(SEARCH(M6, $F$7:$F$44))=FALSE, ROW($F$7:$F$44)))) &gt; 12</formula>
    </cfRule>
    <cfRule type="expression" dxfId="70" priority="4">
      <formula>MAX(FREQUENCY(IF(ISNUMBER(SEARCH(M6, $G$7:$G$44)), ROW($G$7:$G$44)), IF(ISNUMBER(SEARCH(M6, $G$7:$G$44))=FALSE, ROW($G$7:$G$44)))) &gt; 12</formula>
    </cfRule>
    <cfRule type="expression" dxfId="69" priority="5">
      <formula>MAX(FREQUENCY(IF(ISNUMBER(SEARCH(M6, $H$7:$H$44)), ROW($H$7:$H$44)), IF(ISNUMBER(SEARCH(M6, $H$7:$H$44))=FALSE, ROW($H$7:$H$44)))) &gt; 12</formula>
    </cfRule>
    <cfRule type="expression" dxfId="68" priority="6">
      <formula>MAX(FREQUENCY(IF(ISNUMBER(SEARCH(M6, $I$7:$I$44)), ROW($I$7:$I$44)), IF(ISNUMBER(SEARCH(M6, $I$7:$I$44))=FALSE, ROW($I$7:$I$44)))) &gt; 12</formula>
    </cfRule>
    <cfRule type="expression" dxfId="67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66" priority="8">
      <formula>AND(ISNUMBER(N6), N6&gt;=5, NOT(ISBLANK(O6)))</formula>
    </cfRule>
    <cfRule type="expression" dxfId="65" priority="9">
      <formula>AND(ISNUMBER(N6), N6&gt;=5)</formula>
    </cfRule>
    <cfRule type="expression" dxfId="64" priority="10">
      <formula>AND(ISNUMBER(N6), N6&lt;5, NOT(ISBLANK(O6)))</formula>
    </cfRule>
    <cfRule type="expression" dxfId="63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2047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1937</v>
      </c>
      <c r="M5" s="644" t="s">
        <v>80</v>
      </c>
      <c r="N5" s="442" t="s">
        <v>81</v>
      </c>
      <c r="O5" s="664" t="s">
        <v>82</v>
      </c>
      <c r="P5" s="376" t="s">
        <v>2048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2049</v>
      </c>
      <c r="F6" s="605" t="s">
        <v>2049</v>
      </c>
      <c r="G6" s="605" t="s">
        <v>2049</v>
      </c>
      <c r="H6" s="605" t="s">
        <v>2049</v>
      </c>
      <c r="I6" s="605" t="s">
        <v>2049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587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587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2050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2051</v>
      </c>
      <c r="F11" s="689" t="s">
        <v>2051</v>
      </c>
      <c r="G11" s="689" t="s">
        <v>2051</v>
      </c>
      <c r="H11" s="690" t="s">
        <v>2051</v>
      </c>
      <c r="I11" s="691" t="s">
        <v>2051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1973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2051</v>
      </c>
      <c r="F12" s="689" t="s">
        <v>2051</v>
      </c>
      <c r="G12" s="689" t="s">
        <v>2051</v>
      </c>
      <c r="H12" s="690" t="s">
        <v>2051</v>
      </c>
      <c r="I12" s="691" t="s">
        <v>2051</v>
      </c>
      <c r="J12" s="583" t="s">
        <v>1998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259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2051</v>
      </c>
      <c r="F13" s="689" t="s">
        <v>2051</v>
      </c>
      <c r="G13" s="689" t="s">
        <v>2051</v>
      </c>
      <c r="H13" s="690" t="s">
        <v>2051</v>
      </c>
      <c r="I13" s="691" t="s">
        <v>2051</v>
      </c>
      <c r="J13" s="583" t="s">
        <v>1998</v>
      </c>
      <c r="K13" s="583" t="s">
        <v>2052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2053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2054</v>
      </c>
      <c r="F14" s="587" t="s">
        <v>2054</v>
      </c>
      <c r="G14" s="675" t="s">
        <v>2055</v>
      </c>
      <c r="H14" s="658" t="s">
        <v>2056</v>
      </c>
      <c r="I14" s="627" t="s">
        <v>2056</v>
      </c>
      <c r="J14" s="583" t="s">
        <v>1998</v>
      </c>
      <c r="K14" s="583" t="s">
        <v>2052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1973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2057</v>
      </c>
      <c r="F15" s="671" t="s">
        <v>2054</v>
      </c>
      <c r="G15" s="677" t="s">
        <v>2058</v>
      </c>
      <c r="H15" s="658" t="s">
        <v>2056</v>
      </c>
      <c r="I15" s="627" t="s">
        <v>2037</v>
      </c>
      <c r="J15" s="583" t="s">
        <v>1998</v>
      </c>
      <c r="K15" s="583" t="s">
        <v>2052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1999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2059</v>
      </c>
      <c r="F16" s="672" t="s">
        <v>2054</v>
      </c>
      <c r="G16" s="677" t="s">
        <v>2058</v>
      </c>
      <c r="H16" s="658" t="s">
        <v>2060</v>
      </c>
      <c r="I16" s="627" t="s">
        <v>2061</v>
      </c>
      <c r="J16" s="583" t="s">
        <v>1998</v>
      </c>
      <c r="K16" s="583" t="s">
        <v>2052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1993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2059</v>
      </c>
      <c r="F17" s="673" t="s">
        <v>2062</v>
      </c>
      <c r="G17" s="677" t="s">
        <v>2058</v>
      </c>
      <c r="H17" s="658" t="s">
        <v>2060</v>
      </c>
      <c r="I17" s="627" t="s">
        <v>2063</v>
      </c>
      <c r="J17" s="583" t="s">
        <v>1998</v>
      </c>
      <c r="K17" s="583" t="s">
        <v>2052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1993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2064</v>
      </c>
      <c r="F18" s="673" t="s">
        <v>2065</v>
      </c>
      <c r="G18" s="677" t="s">
        <v>2058</v>
      </c>
      <c r="H18" s="674" t="s">
        <v>2066</v>
      </c>
      <c r="I18" s="627" t="s">
        <v>2063</v>
      </c>
      <c r="J18" s="583" t="s">
        <v>1998</v>
      </c>
      <c r="K18" s="583" t="s">
        <v>2052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1993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2064</v>
      </c>
      <c r="F19" s="673" t="s">
        <v>2065</v>
      </c>
      <c r="G19" s="677" t="s">
        <v>2067</v>
      </c>
      <c r="H19" s="674" t="s">
        <v>2066</v>
      </c>
      <c r="I19" s="627" t="s">
        <v>2061</v>
      </c>
      <c r="J19" s="583" t="s">
        <v>1998</v>
      </c>
      <c r="K19" s="583" t="s">
        <v>2052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2064</v>
      </c>
      <c r="F20" s="673" t="s">
        <v>2068</v>
      </c>
      <c r="G20" s="677" t="s">
        <v>2067</v>
      </c>
      <c r="H20" s="674" t="s">
        <v>2066</v>
      </c>
      <c r="I20" s="627" t="s">
        <v>2063</v>
      </c>
      <c r="J20" s="583" t="s">
        <v>1998</v>
      </c>
      <c r="K20" s="583" t="s">
        <v>2052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2064</v>
      </c>
      <c r="F21" s="673" t="s">
        <v>2069</v>
      </c>
      <c r="G21" s="677" t="s">
        <v>2067</v>
      </c>
      <c r="H21" s="674" t="s">
        <v>2066</v>
      </c>
      <c r="I21" s="627" t="s">
        <v>2070</v>
      </c>
      <c r="J21" s="583" t="s">
        <v>1998</v>
      </c>
      <c r="K21" s="583" t="s">
        <v>2052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1999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2064</v>
      </c>
      <c r="F22" s="673" t="s">
        <v>2069</v>
      </c>
      <c r="G22" s="677" t="s">
        <v>2071</v>
      </c>
      <c r="H22" s="674" t="s">
        <v>2072</v>
      </c>
      <c r="I22" s="657" t="s">
        <v>2073</v>
      </c>
      <c r="J22" s="583" t="s">
        <v>1998</v>
      </c>
      <c r="K22" s="583" t="s">
        <v>2052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2064</v>
      </c>
      <c r="F23" s="656" t="s">
        <v>2074</v>
      </c>
      <c r="G23" s="676" t="s">
        <v>2012</v>
      </c>
      <c r="H23" s="658" t="s">
        <v>2075</v>
      </c>
      <c r="I23" s="657" t="s">
        <v>2073</v>
      </c>
      <c r="J23" s="583" t="s">
        <v>1998</v>
      </c>
      <c r="K23" s="583" t="s">
        <v>2076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2077</v>
      </c>
      <c r="F24" s="656" t="s">
        <v>2062</v>
      </c>
      <c r="G24" s="657" t="s">
        <v>2078</v>
      </c>
      <c r="H24" s="658" t="s">
        <v>2029</v>
      </c>
      <c r="I24" s="657" t="s">
        <v>2073</v>
      </c>
      <c r="J24" s="583"/>
      <c r="K24" s="583" t="s">
        <v>2076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300</v>
      </c>
      <c r="N24" s="349">
        <f>COUNTIF(E7:K44, "*Foo*")/2</f>
        <v>2.5</v>
      </c>
      <c r="O24" s="417" t="s">
        <v>1993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2079</v>
      </c>
      <c r="F25" s="656" t="s">
        <v>2069</v>
      </c>
      <c r="G25" s="657" t="s">
        <v>2078</v>
      </c>
      <c r="H25" s="658" t="s">
        <v>2080</v>
      </c>
      <c r="I25" s="657" t="s">
        <v>2081</v>
      </c>
      <c r="J25" s="583" t="s">
        <v>2017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2012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2082</v>
      </c>
      <c r="F26" s="656" t="s">
        <v>2062</v>
      </c>
      <c r="G26" s="657" t="s">
        <v>2078</v>
      </c>
      <c r="H26" s="658" t="s">
        <v>2080</v>
      </c>
      <c r="I26" s="657" t="s">
        <v>2083</v>
      </c>
      <c r="J26" s="583" t="s">
        <v>2017</v>
      </c>
      <c r="K26" s="583" t="s">
        <v>2076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2025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2064</v>
      </c>
      <c r="F27" s="657" t="s">
        <v>2056</v>
      </c>
      <c r="G27" s="657" t="s">
        <v>2078</v>
      </c>
      <c r="H27" s="658" t="s">
        <v>2084</v>
      </c>
      <c r="I27" s="657" t="s">
        <v>2085</v>
      </c>
      <c r="J27" s="583" t="s">
        <v>2017</v>
      </c>
      <c r="K27" s="583" t="s">
        <v>2076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2028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2064</v>
      </c>
      <c r="F28" s="657" t="s">
        <v>2086</v>
      </c>
      <c r="G28" s="657" t="s">
        <v>2078</v>
      </c>
      <c r="H28" s="658" t="s">
        <v>2055</v>
      </c>
      <c r="I28" s="657" t="s">
        <v>2087</v>
      </c>
      <c r="J28" s="583" t="s">
        <v>2017</v>
      </c>
      <c r="K28" s="583" t="s">
        <v>2076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2030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2013</v>
      </c>
      <c r="F29" s="657" t="s">
        <v>2086</v>
      </c>
      <c r="G29" s="657" t="s">
        <v>2078</v>
      </c>
      <c r="H29" s="658" t="s">
        <v>2079</v>
      </c>
      <c r="I29" s="657" t="s">
        <v>2088</v>
      </c>
      <c r="J29" s="583" t="s">
        <v>2017</v>
      </c>
      <c r="K29" s="583" t="s">
        <v>2076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2032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308</v>
      </c>
      <c r="F30" s="628" t="s">
        <v>322</v>
      </c>
      <c r="G30" s="657" t="s">
        <v>2078</v>
      </c>
      <c r="H30" s="658" t="s">
        <v>2079</v>
      </c>
      <c r="I30" s="657" t="s">
        <v>2089</v>
      </c>
      <c r="J30" s="583" t="s">
        <v>2017</v>
      </c>
      <c r="K30" s="583" t="s">
        <v>2076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2090</v>
      </c>
      <c r="N30" s="418">
        <f>COUNTIF(E7:K44, "*Phay*")/2</f>
        <v>0</v>
      </c>
      <c r="O30" s="418" t="s">
        <v>2091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308</v>
      </c>
      <c r="F31" s="628" t="s">
        <v>322</v>
      </c>
      <c r="G31" s="657" t="s">
        <v>2092</v>
      </c>
      <c r="H31" s="658" t="s">
        <v>2079</v>
      </c>
      <c r="I31" s="657" t="s">
        <v>2093</v>
      </c>
      <c r="J31" s="583" t="s">
        <v>2017</v>
      </c>
      <c r="K31" s="583" t="s">
        <v>2076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308</v>
      </c>
      <c r="F32" s="628" t="s">
        <v>322</v>
      </c>
      <c r="G32" s="657" t="s">
        <v>2094</v>
      </c>
      <c r="H32" s="585" t="s">
        <v>2025</v>
      </c>
      <c r="I32" s="657" t="s">
        <v>2095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308</v>
      </c>
      <c r="F33" s="628" t="s">
        <v>322</v>
      </c>
      <c r="G33" s="657" t="s">
        <v>2096</v>
      </c>
      <c r="H33" s="585" t="s">
        <v>2025</v>
      </c>
      <c r="I33" s="657" t="s">
        <v>2093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2097</v>
      </c>
      <c r="H34" s="612"/>
      <c r="I34" s="612" t="s">
        <v>2098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2097</v>
      </c>
      <c r="H35" s="612"/>
      <c r="I35" s="612" t="s">
        <v>2099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2012</v>
      </c>
      <c r="H36" s="612"/>
      <c r="I36" s="612" t="s">
        <v>2100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2012</v>
      </c>
      <c r="H37" s="612"/>
      <c r="I37" s="612" t="s">
        <v>2100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2012</v>
      </c>
      <c r="H38" s="613"/>
      <c r="I38" s="612" t="s">
        <v>2099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2012</v>
      </c>
      <c r="H39" s="613"/>
      <c r="I39" s="612" t="s">
        <v>2100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2012</v>
      </c>
      <c r="H40" s="614"/>
      <c r="I40" s="612" t="s">
        <v>2101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2012</v>
      </c>
      <c r="H41" s="615"/>
      <c r="I41" s="612" t="s">
        <v>2102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2012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>
      <c r="A48" t="s">
        <v>2103</v>
      </c>
      <c r="B48" s="678"/>
      <c r="C48" s="217"/>
      <c r="D48" s="255" t="s">
        <v>2104</v>
      </c>
      <c r="F48" s="569"/>
      <c r="M48" s="61"/>
      <c r="N48" s="62"/>
      <c r="O48" s="61"/>
    </row>
    <row r="49" spans="1:15" ht="15" customHeight="1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2046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62" priority="1">
      <formula>MAX(FREQUENCY(IF(ISNUMBER(SEARCH(M6, $K$7:$K$44)), ROW($K$7:$K$44)), IF(ISNUMBER(SEARCH(M6, $K$7:$K$44))=FALSE, ROW($K$7:$K$44)))) &gt; 12</formula>
    </cfRule>
    <cfRule type="expression" dxfId="61" priority="2">
      <formula>MAX(FREQUENCY(IF(ISNUMBER(SEARCH(M6, $E$7:$E$44)), ROW($E$7:$E$44)), IF(ISNUMBER(SEARCH(M6, $E$7:$E$44))=FALSE, ROW($E$7:$E$44)))) &gt; 12</formula>
    </cfRule>
    <cfRule type="expression" dxfId="60" priority="3">
      <formula>MAX(FREQUENCY(IF(ISNUMBER(SEARCH(M6, $F$7:$F$44)), ROW($F$7:$F$44)), IF(ISNUMBER(SEARCH(M6, $F$7:$F$44))=FALSE, ROW($F$7:$F$44)))) &gt; 12</formula>
    </cfRule>
    <cfRule type="expression" dxfId="59" priority="4">
      <formula>MAX(FREQUENCY(IF(ISNUMBER(SEARCH(M6, $G$7:$G$44)), ROW($G$7:$G$44)), IF(ISNUMBER(SEARCH(M6, $G$7:$G$44))=FALSE, ROW($G$7:$G$44)))) &gt; 12</formula>
    </cfRule>
    <cfRule type="expression" dxfId="58" priority="5">
      <formula>MAX(FREQUENCY(IF(ISNUMBER(SEARCH(M6, $H$7:$H$44)), ROW($H$7:$H$44)), IF(ISNUMBER(SEARCH(M6, $H$7:$H$44))=FALSE, ROW($H$7:$H$44)))) &gt; 12</formula>
    </cfRule>
    <cfRule type="expression" dxfId="57" priority="6">
      <formula>MAX(FREQUENCY(IF(ISNUMBER(SEARCH(M6, $I$7:$I$44)), ROW($I$7:$I$44)), IF(ISNUMBER(SEARCH(M6, $I$7:$I$44))=FALSE, ROW($I$7:$I$44)))) &gt; 12</formula>
    </cfRule>
    <cfRule type="expression" dxfId="56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55" priority="8">
      <formula>AND(ISNUMBER(N6), N6&gt;=5, NOT(ISBLANK(O6)))</formula>
    </cfRule>
    <cfRule type="expression" dxfId="54" priority="9">
      <formula>AND(ISNUMBER(N6), N6&gt;=5)</formula>
    </cfRule>
    <cfRule type="expression" dxfId="53" priority="10">
      <formula>AND(ISNUMBER(N6), N6&lt;5, NOT(ISBLANK(O6)))</formula>
    </cfRule>
    <cfRule type="expression" dxfId="52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2105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1937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2106</v>
      </c>
      <c r="F6" s="605" t="s">
        <v>2106</v>
      </c>
      <c r="G6" s="605" t="s">
        <v>2107</v>
      </c>
      <c r="H6" s="605" t="s">
        <v>2106</v>
      </c>
      <c r="I6" s="605" t="s">
        <v>2107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2108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2109</v>
      </c>
      <c r="F11" s="587" t="s">
        <v>2109</v>
      </c>
      <c r="G11" s="587" t="s">
        <v>648</v>
      </c>
      <c r="H11" s="587" t="s">
        <v>2109</v>
      </c>
      <c r="I11" s="627" t="s">
        <v>648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2109</v>
      </c>
      <c r="F12" s="587" t="s">
        <v>2109</v>
      </c>
      <c r="G12" s="587" t="s">
        <v>648</v>
      </c>
      <c r="H12" s="587" t="s">
        <v>2109</v>
      </c>
      <c r="I12" s="627" t="s">
        <v>648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259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2110</v>
      </c>
      <c r="F13" s="587" t="s">
        <v>364</v>
      </c>
      <c r="G13" s="587" t="s">
        <v>648</v>
      </c>
      <c r="H13" s="587" t="s">
        <v>2109</v>
      </c>
      <c r="I13" s="627" t="s">
        <v>648</v>
      </c>
      <c r="J13" s="612" t="s">
        <v>2008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2111</v>
      </c>
      <c r="F14" s="587" t="s">
        <v>364</v>
      </c>
      <c r="G14" s="587" t="s">
        <v>648</v>
      </c>
      <c r="H14" s="587" t="s">
        <v>2109</v>
      </c>
      <c r="I14" s="627" t="s">
        <v>648</v>
      </c>
      <c r="J14" s="612" t="s">
        <v>2008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306</v>
      </c>
      <c r="F15" s="587" t="s">
        <v>61</v>
      </c>
      <c r="G15" s="587" t="s">
        <v>648</v>
      </c>
      <c r="H15" s="585" t="s">
        <v>2112</v>
      </c>
      <c r="I15" s="627" t="s">
        <v>648</v>
      </c>
      <c r="J15" s="612" t="s">
        <v>2008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1999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288</v>
      </c>
      <c r="F16" s="587" t="s">
        <v>61</v>
      </c>
      <c r="G16" s="587" t="s">
        <v>648</v>
      </c>
      <c r="H16" s="585" t="s">
        <v>2112</v>
      </c>
      <c r="I16" s="627" t="s">
        <v>2036</v>
      </c>
      <c r="J16" s="612" t="s">
        <v>2008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648</v>
      </c>
      <c r="H17" s="585" t="s">
        <v>2112</v>
      </c>
      <c r="I17" s="627" t="s">
        <v>2036</v>
      </c>
      <c r="J17" s="612" t="s">
        <v>2008</v>
      </c>
      <c r="K17" s="608" t="s">
        <v>475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648</v>
      </c>
      <c r="H18" s="585" t="s">
        <v>2112</v>
      </c>
      <c r="I18" s="627" t="s">
        <v>2113</v>
      </c>
      <c r="J18" s="612" t="s">
        <v>2008</v>
      </c>
      <c r="K18" s="608" t="s">
        <v>475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1980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2114</v>
      </c>
      <c r="F19" s="587" t="s">
        <v>1264</v>
      </c>
      <c r="G19" s="627" t="s">
        <v>2115</v>
      </c>
      <c r="H19" s="585" t="s">
        <v>2112</v>
      </c>
      <c r="I19" s="627" t="s">
        <v>2113</v>
      </c>
      <c r="J19" s="612" t="s">
        <v>2008</v>
      </c>
      <c r="K19" s="608" t="s">
        <v>475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2114</v>
      </c>
      <c r="F20" s="587" t="s">
        <v>1264</v>
      </c>
      <c r="G20" s="627" t="s">
        <v>2115</v>
      </c>
      <c r="H20" s="585" t="s">
        <v>2112</v>
      </c>
      <c r="I20" s="627" t="s">
        <v>2113</v>
      </c>
      <c r="J20" s="612" t="s">
        <v>2008</v>
      </c>
      <c r="K20" s="608" t="s">
        <v>475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2114</v>
      </c>
      <c r="F21" s="587" t="s">
        <v>1264</v>
      </c>
      <c r="G21" s="627" t="s">
        <v>56</v>
      </c>
      <c r="H21" s="585" t="s">
        <v>2112</v>
      </c>
      <c r="I21" s="627" t="s">
        <v>2113</v>
      </c>
      <c r="J21" s="612" t="s">
        <v>2008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846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2114</v>
      </c>
      <c r="F22" s="587" t="s">
        <v>1264</v>
      </c>
      <c r="G22" s="627" t="s">
        <v>2004</v>
      </c>
      <c r="H22" s="585" t="s">
        <v>2112</v>
      </c>
      <c r="I22" s="627" t="s">
        <v>2113</v>
      </c>
      <c r="J22" s="612" t="s">
        <v>2008</v>
      </c>
      <c r="K22" s="608" t="s">
        <v>475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2114</v>
      </c>
      <c r="F23" s="587" t="s">
        <v>260</v>
      </c>
      <c r="G23" s="627" t="s">
        <v>2116</v>
      </c>
      <c r="H23" s="585" t="s">
        <v>2112</v>
      </c>
      <c r="I23" s="627" t="s">
        <v>2113</v>
      </c>
      <c r="J23" s="612" t="s">
        <v>2008</v>
      </c>
      <c r="K23" s="608" t="s">
        <v>259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1966</v>
      </c>
      <c r="F24" s="587" t="s">
        <v>720</v>
      </c>
      <c r="G24" s="627" t="s">
        <v>2116</v>
      </c>
      <c r="H24" s="587" t="s">
        <v>1519</v>
      </c>
      <c r="I24" s="627" t="s">
        <v>2113</v>
      </c>
      <c r="J24" s="612" t="s">
        <v>2008</v>
      </c>
      <c r="K24" s="608" t="s">
        <v>259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300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1966</v>
      </c>
      <c r="F25" s="587" t="s">
        <v>720</v>
      </c>
      <c r="G25" s="627" t="s">
        <v>56</v>
      </c>
      <c r="H25" s="587" t="s">
        <v>1519</v>
      </c>
      <c r="I25" s="627" t="s">
        <v>2117</v>
      </c>
      <c r="J25" s="583"/>
      <c r="K25" s="608" t="s">
        <v>259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2012</v>
      </c>
      <c r="N25" s="349">
        <f>COUNTIF(E7:K44, "*Ivan*")/2</f>
        <v>20</v>
      </c>
      <c r="O25" s="419" t="s">
        <v>2118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1966</v>
      </c>
      <c r="F26" s="587" t="s">
        <v>2119</v>
      </c>
      <c r="G26" s="627" t="s">
        <v>2120</v>
      </c>
      <c r="H26" s="587" t="s">
        <v>1519</v>
      </c>
      <c r="I26" s="627" t="s">
        <v>2121</v>
      </c>
      <c r="J26" s="612" t="s">
        <v>2008</v>
      </c>
      <c r="K26" s="608" t="s">
        <v>259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2025</v>
      </c>
      <c r="N26" s="349">
        <f>COUNTIF(E7:K44, "*Rahhulann*")/2</f>
        <v>23</v>
      </c>
      <c r="O26" s="419" t="s">
        <v>2118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377</v>
      </c>
      <c r="F27" s="587" t="s">
        <v>720</v>
      </c>
      <c r="G27" s="627" t="s">
        <v>2122</v>
      </c>
      <c r="H27" s="587" t="s">
        <v>1519</v>
      </c>
      <c r="I27" s="627" t="s">
        <v>2121</v>
      </c>
      <c r="J27" s="612" t="s">
        <v>2008</v>
      </c>
      <c r="K27" s="608" t="s">
        <v>259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2028</v>
      </c>
      <c r="N27" s="349">
        <f>COUNTIF(E7:K44, "*Lucas*")/2</f>
        <v>0</v>
      </c>
      <c r="O27" s="419" t="s">
        <v>2118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720</v>
      </c>
      <c r="G28" s="627" t="s">
        <v>2122</v>
      </c>
      <c r="H28" s="585" t="s">
        <v>2123</v>
      </c>
      <c r="I28" s="627" t="s">
        <v>2121</v>
      </c>
      <c r="J28" s="612" t="s">
        <v>2008</v>
      </c>
      <c r="K28" s="608" t="s">
        <v>259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2030</v>
      </c>
      <c r="N28" s="334">
        <f>COUNTIF(E7:K44, "*Zi Ming*")/2</f>
        <v>0</v>
      </c>
      <c r="O28" s="550" t="s">
        <v>2118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260</v>
      </c>
      <c r="G29" s="627" t="s">
        <v>2122</v>
      </c>
      <c r="H29" s="585" t="s">
        <v>2123</v>
      </c>
      <c r="I29" s="627" t="s">
        <v>2121</v>
      </c>
      <c r="J29" s="612" t="s">
        <v>2008</v>
      </c>
      <c r="K29" s="608" t="s">
        <v>259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260</v>
      </c>
      <c r="G30" s="627" t="s">
        <v>2122</v>
      </c>
      <c r="H30" s="585" t="s">
        <v>2036</v>
      </c>
      <c r="I30" s="628" t="s">
        <v>2079</v>
      </c>
      <c r="J30" s="612" t="s">
        <v>2008</v>
      </c>
      <c r="K30" s="608" t="s">
        <v>259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2124</v>
      </c>
      <c r="F31" s="627" t="s">
        <v>260</v>
      </c>
      <c r="G31" s="627" t="s">
        <v>2122</v>
      </c>
      <c r="H31" s="585" t="s">
        <v>2036</v>
      </c>
      <c r="I31" s="628" t="s">
        <v>2079</v>
      </c>
      <c r="J31" s="612" t="s">
        <v>2008</v>
      </c>
      <c r="K31" s="608" t="s">
        <v>259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2124</v>
      </c>
      <c r="F32" s="627" t="s">
        <v>260</v>
      </c>
      <c r="G32" s="627" t="s">
        <v>2122</v>
      </c>
      <c r="H32" s="585" t="s">
        <v>2125</v>
      </c>
      <c r="I32" s="628" t="s">
        <v>2079</v>
      </c>
      <c r="J32" s="612" t="s">
        <v>2008</v>
      </c>
      <c r="K32" s="608" t="s">
        <v>259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2124</v>
      </c>
      <c r="F33" s="627" t="s">
        <v>2126</v>
      </c>
      <c r="G33" s="627" t="s">
        <v>2122</v>
      </c>
      <c r="H33" s="585" t="s">
        <v>2125</v>
      </c>
      <c r="I33" s="628" t="s">
        <v>2079</v>
      </c>
      <c r="J33" s="612" t="s">
        <v>2008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1977</v>
      </c>
      <c r="I34" s="612" t="s">
        <v>2008</v>
      </c>
      <c r="J34" s="612" t="s">
        <v>2008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1977</v>
      </c>
      <c r="I35" s="612" t="s">
        <v>2008</v>
      </c>
      <c r="J35" s="612" t="s">
        <v>2008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1977</v>
      </c>
      <c r="I36" s="612" t="s">
        <v>2008</v>
      </c>
      <c r="J36" s="612" t="s">
        <v>2008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2127</v>
      </c>
      <c r="I37" s="612" t="s">
        <v>2008</v>
      </c>
      <c r="J37" s="612" t="s">
        <v>2008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2127</v>
      </c>
      <c r="I38" s="612" t="s">
        <v>2012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2128</v>
      </c>
      <c r="I39" s="612" t="s">
        <v>2008</v>
      </c>
      <c r="J39" s="612" t="s">
        <v>2008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2128</v>
      </c>
      <c r="I40" s="612" t="s">
        <v>2008</v>
      </c>
      <c r="J40" s="612" t="s">
        <v>2008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2008</v>
      </c>
      <c r="J41" s="612" t="s">
        <v>2008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2008</v>
      </c>
      <c r="J42" s="612" t="s">
        <v>2008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>
      <c r="B45" s="218"/>
      <c r="C45" s="217"/>
      <c r="D45" s="255"/>
      <c r="G45" s="533"/>
      <c r="I45" s="199"/>
      <c r="M45" s="61"/>
      <c r="N45" s="62"/>
      <c r="O45" s="61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51" priority="1">
      <formula>MAX(FREQUENCY(IF(ISNUMBER(SEARCH(M6, $K$7:$K$44)), ROW($K$7:$K$44)), IF(ISNUMBER(SEARCH(M6, $K$7:$K$44))=FALSE, ROW($K$7:$K$44)))) &gt; 12</formula>
    </cfRule>
    <cfRule type="expression" dxfId="50" priority="2">
      <formula>MAX(FREQUENCY(IF(ISNUMBER(SEARCH(M6, $E$7:$E$44)), ROW($E$7:$E$44)), IF(ISNUMBER(SEARCH(M6, $E$7:$E$44))=FALSE, ROW($E$7:$E$44)))) &gt; 12</formula>
    </cfRule>
    <cfRule type="expression" dxfId="49" priority="3">
      <formula>MAX(FREQUENCY(IF(ISNUMBER(SEARCH(M6, $F$7:$F$44)), ROW($F$7:$F$44)), IF(ISNUMBER(SEARCH(M6, $F$7:$F$44))=FALSE, ROW($F$7:$F$44)))) &gt; 12</formula>
    </cfRule>
    <cfRule type="expression" dxfId="48" priority="4">
      <formula>MAX(FREQUENCY(IF(ISNUMBER(SEARCH(M6, $G$7:$G$44)), ROW($G$7:$G$44)), IF(ISNUMBER(SEARCH(M6, $G$7:$G$44))=FALSE, ROW($G$7:$G$44)))) &gt; 12</formula>
    </cfRule>
    <cfRule type="expression" dxfId="47" priority="5">
      <formula>MAX(FREQUENCY(IF(ISNUMBER(SEARCH(M6, $H$7:$H$44)), ROW($H$7:$H$44)), IF(ISNUMBER(SEARCH(M6, $H$7:$H$44))=FALSE, ROW($H$7:$H$44)))) &gt; 12</formula>
    </cfRule>
    <cfRule type="expression" dxfId="46" priority="6">
      <formula>MAX(FREQUENCY(IF(ISNUMBER(SEARCH(M6, $I$7:$I$44)), ROW($I$7:$I$44)), IF(ISNUMBER(SEARCH(M6, $I$7:$I$44))=FALSE, ROW($I$7:$I$44)))) &gt; 12</formula>
    </cfRule>
    <cfRule type="expression" dxfId="45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44" priority="8">
      <formula>AND(ISNUMBER(N6), N6&gt;=5, NOT(ISBLANK(O6)))</formula>
    </cfRule>
    <cfRule type="expression" dxfId="43" priority="9">
      <formula>AND(ISNUMBER(N6), N6&gt;=5)</formula>
    </cfRule>
    <cfRule type="expression" dxfId="42" priority="10">
      <formula>AND(ISNUMBER(N6), N6&lt;5, NOT(ISBLANK(O6)))</formula>
    </cfRule>
    <cfRule type="expression" dxfId="41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J1" zoomScale="93" zoomScaleNormal="115" workbookViewId="0">
      <selection activeCell="I17" sqref="I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71.42578125" customWidth="1"/>
    <col min="11" max="11" width="70.28515625" bestFit="1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2129</v>
      </c>
      <c r="C3" s="724"/>
      <c r="D3" s="724"/>
      <c r="E3" s="724"/>
      <c r="F3" s="724"/>
      <c r="G3" s="724"/>
      <c r="H3" s="724"/>
      <c r="I3" s="724"/>
      <c r="J3" s="724"/>
      <c r="K3" s="724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2130</v>
      </c>
      <c r="F6" s="605" t="s">
        <v>2130</v>
      </c>
      <c r="G6" s="605" t="s">
        <v>2130</v>
      </c>
      <c r="H6" s="605" t="s">
        <v>2130</v>
      </c>
      <c r="I6" s="605" t="s">
        <v>2130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24.5</v>
      </c>
      <c r="O7" s="326" t="s">
        <v>74</v>
      </c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30.5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2131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2132</v>
      </c>
      <c r="F11" s="692" t="s">
        <v>2132</v>
      </c>
      <c r="G11" s="692" t="s">
        <v>2132</v>
      </c>
      <c r="H11" s="692" t="s">
        <v>2132</v>
      </c>
      <c r="I11" s="692" t="s">
        <v>2132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28.5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2132</v>
      </c>
      <c r="F12" s="692" t="s">
        <v>2132</v>
      </c>
      <c r="G12" s="692" t="s">
        <v>2132</v>
      </c>
      <c r="H12" s="692" t="s">
        <v>2132</v>
      </c>
      <c r="I12" s="692" t="s">
        <v>2132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</v>
      </c>
      <c r="O12" s="326" t="s">
        <v>846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2132</v>
      </c>
      <c r="F13" s="692" t="s">
        <v>2132</v>
      </c>
      <c r="G13" s="692" t="s">
        <v>2132</v>
      </c>
      <c r="H13" s="692" t="s">
        <v>2133</v>
      </c>
      <c r="I13" s="692" t="s">
        <v>2132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2070</v>
      </c>
      <c r="F14" s="515" t="s">
        <v>2134</v>
      </c>
      <c r="G14" s="515" t="s">
        <v>2134</v>
      </c>
      <c r="H14" s="693" t="s">
        <v>2135</v>
      </c>
      <c r="I14" s="694" t="s">
        <v>2136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2070</v>
      </c>
      <c r="F15" s="515" t="s">
        <v>2134</v>
      </c>
      <c r="G15" s="515" t="s">
        <v>2134</v>
      </c>
      <c r="H15" s="693" t="s">
        <v>2135</v>
      </c>
      <c r="I15" s="695" t="s">
        <v>2137</v>
      </c>
      <c r="J15" s="583" t="s">
        <v>2138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18.5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2070</v>
      </c>
      <c r="F16" s="515" t="s">
        <v>2134</v>
      </c>
      <c r="G16" s="515" t="s">
        <v>2134</v>
      </c>
      <c r="H16" s="693" t="s">
        <v>2135</v>
      </c>
      <c r="I16" s="695" t="s">
        <v>2137</v>
      </c>
      <c r="J16" s="583" t="s">
        <v>2138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32.5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2070</v>
      </c>
      <c r="F17" s="515" t="s">
        <v>2139</v>
      </c>
      <c r="G17" s="338" t="s">
        <v>2134</v>
      </c>
      <c r="H17" s="693" t="s">
        <v>2135</v>
      </c>
      <c r="I17" s="694" t="s">
        <v>2140</v>
      </c>
      <c r="J17" s="583" t="s">
        <v>2138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24.5</v>
      </c>
      <c r="O17" s="326" t="s">
        <v>1993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2141</v>
      </c>
      <c r="F18" s="515" t="s">
        <v>2142</v>
      </c>
      <c r="G18" s="306" t="s">
        <v>2143</v>
      </c>
      <c r="H18" s="693" t="s">
        <v>2144</v>
      </c>
      <c r="I18" s="694" t="s">
        <v>2140</v>
      </c>
      <c r="J18" s="583" t="s">
        <v>2138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18.5</v>
      </c>
      <c r="O18" s="326" t="s">
        <v>2145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2013</v>
      </c>
      <c r="F19" s="515" t="s">
        <v>2142</v>
      </c>
      <c r="G19" s="306" t="s">
        <v>2146</v>
      </c>
      <c r="H19" s="693" t="s">
        <v>2147</v>
      </c>
      <c r="I19" s="694" t="s">
        <v>2148</v>
      </c>
      <c r="J19" s="583" t="s">
        <v>2138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2013</v>
      </c>
      <c r="F20" s="338" t="s">
        <v>2149</v>
      </c>
      <c r="G20" s="306" t="s">
        <v>2150</v>
      </c>
      <c r="H20" s="658" t="s">
        <v>2151</v>
      </c>
      <c r="I20" s="694" t="s">
        <v>2148</v>
      </c>
      <c r="J20" s="583" t="s">
        <v>2138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2013</v>
      </c>
      <c r="F21" s="338" t="s">
        <v>2149</v>
      </c>
      <c r="G21" s="306" t="s">
        <v>2150</v>
      </c>
      <c r="H21" s="658" t="s">
        <v>2151</v>
      </c>
      <c r="I21" s="694" t="s">
        <v>2148</v>
      </c>
      <c r="J21" s="583" t="s">
        <v>2138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2013</v>
      </c>
      <c r="F22" s="338" t="s">
        <v>2149</v>
      </c>
      <c r="G22" s="306" t="s">
        <v>2150</v>
      </c>
      <c r="H22" s="658" t="s">
        <v>2152</v>
      </c>
      <c r="I22" s="694" t="s">
        <v>2148</v>
      </c>
      <c r="J22" s="583" t="s">
        <v>2138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2153</v>
      </c>
      <c r="F23" s="338" t="s">
        <v>2154</v>
      </c>
      <c r="G23" s="306" t="s">
        <v>2036</v>
      </c>
      <c r="H23" s="658" t="s">
        <v>2155</v>
      </c>
      <c r="I23" s="694" t="s">
        <v>2156</v>
      </c>
      <c r="J23" s="583" t="s">
        <v>2138</v>
      </c>
      <c r="K23" s="583" t="s">
        <v>2157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22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2158</v>
      </c>
      <c r="F24" s="338" t="s">
        <v>2154</v>
      </c>
      <c r="G24" s="306" t="s">
        <v>2036</v>
      </c>
      <c r="H24" s="658" t="s">
        <v>2159</v>
      </c>
      <c r="I24" s="694" t="s">
        <v>2160</v>
      </c>
      <c r="J24" s="583" t="s">
        <v>2161</v>
      </c>
      <c r="K24" s="583" t="s">
        <v>2157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53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2162</v>
      </c>
      <c r="F25" s="338" t="s">
        <v>2154</v>
      </c>
      <c r="G25" s="306" t="s">
        <v>2036</v>
      </c>
      <c r="H25" s="658" t="s">
        <v>2159</v>
      </c>
      <c r="I25" s="694" t="s">
        <v>2160</v>
      </c>
      <c r="J25" s="583" t="s">
        <v>2161</v>
      </c>
      <c r="K25" s="583" t="s">
        <v>2157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2163</v>
      </c>
      <c r="F26" s="338" t="s">
        <v>2164</v>
      </c>
      <c r="G26" s="306" t="s">
        <v>2036</v>
      </c>
      <c r="H26" s="658" t="s">
        <v>2159</v>
      </c>
      <c r="I26" s="694" t="s">
        <v>2165</v>
      </c>
      <c r="J26" s="583" t="s">
        <v>2161</v>
      </c>
      <c r="K26" s="583" t="s">
        <v>2157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2153</v>
      </c>
      <c r="F27" s="338" t="s">
        <v>2166</v>
      </c>
      <c r="G27" s="306" t="s">
        <v>2036</v>
      </c>
      <c r="H27" s="658" t="s">
        <v>2167</v>
      </c>
      <c r="I27" s="694" t="s">
        <v>2165</v>
      </c>
      <c r="J27" s="583"/>
      <c r="K27" s="583" t="s">
        <v>2157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2030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2168</v>
      </c>
      <c r="F28" s="338" t="s">
        <v>2154</v>
      </c>
      <c r="G28" s="306" t="s">
        <v>2036</v>
      </c>
      <c r="H28" s="658" t="s">
        <v>2169</v>
      </c>
      <c r="I28" s="694" t="s">
        <v>2165</v>
      </c>
      <c r="J28" s="583" t="s">
        <v>2161</v>
      </c>
      <c r="K28" s="583" t="s">
        <v>2157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2032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2168</v>
      </c>
      <c r="F29" s="515" t="s">
        <v>2150</v>
      </c>
      <c r="G29" s="306" t="s">
        <v>2036</v>
      </c>
      <c r="H29" s="658" t="s">
        <v>2170</v>
      </c>
      <c r="I29" s="694" t="s">
        <v>2171</v>
      </c>
      <c r="J29" s="583" t="s">
        <v>2161</v>
      </c>
      <c r="K29" s="583" t="s">
        <v>2157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2090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2172</v>
      </c>
      <c r="F30" s="515" t="s">
        <v>2172</v>
      </c>
      <c r="G30" s="306" t="s">
        <v>2036</v>
      </c>
      <c r="H30" s="658" t="s">
        <v>2170</v>
      </c>
      <c r="I30" s="694" t="s">
        <v>2171</v>
      </c>
      <c r="J30" s="583" t="s">
        <v>2161</v>
      </c>
      <c r="K30" s="583" t="s">
        <v>2157</v>
      </c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2172</v>
      </c>
      <c r="F31" s="515" t="s">
        <v>2172</v>
      </c>
      <c r="G31" s="306" t="s">
        <v>2036</v>
      </c>
      <c r="H31" s="658" t="s">
        <v>2170</v>
      </c>
      <c r="I31" s="694" t="s">
        <v>2173</v>
      </c>
      <c r="J31" s="583" t="s">
        <v>2161</v>
      </c>
      <c r="K31" s="583" t="s">
        <v>2157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2172</v>
      </c>
      <c r="F32" s="515" t="s">
        <v>2172</v>
      </c>
      <c r="G32" s="306" t="s">
        <v>2036</v>
      </c>
      <c r="H32" s="693" t="s">
        <v>2135</v>
      </c>
      <c r="I32" s="694" t="s">
        <v>2173</v>
      </c>
      <c r="J32" s="583" t="s">
        <v>2161</v>
      </c>
      <c r="K32" s="583" t="s">
        <v>2157</v>
      </c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2172</v>
      </c>
      <c r="F33" s="515" t="s">
        <v>2172</v>
      </c>
      <c r="G33" s="306" t="s">
        <v>2036</v>
      </c>
      <c r="H33" s="693" t="s">
        <v>2135</v>
      </c>
      <c r="I33" s="694" t="s">
        <v>2174</v>
      </c>
      <c r="J33" s="583" t="s">
        <v>2161</v>
      </c>
      <c r="K33" s="583" t="s">
        <v>2157</v>
      </c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2012</v>
      </c>
      <c r="H34" s="538" t="s">
        <v>2175</v>
      </c>
      <c r="I34" s="583" t="s">
        <v>2176</v>
      </c>
      <c r="J34" s="583" t="s">
        <v>2161</v>
      </c>
      <c r="K34" s="583" t="s">
        <v>2157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2175</v>
      </c>
      <c r="I35" s="583" t="s">
        <v>2176</v>
      </c>
      <c r="J35" s="583" t="s">
        <v>2161</v>
      </c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2012</v>
      </c>
      <c r="I36" s="583" t="s">
        <v>2176</v>
      </c>
      <c r="J36" s="583" t="s">
        <v>2161</v>
      </c>
      <c r="K36" s="553" t="s">
        <v>2177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2178</v>
      </c>
      <c r="I37" s="583" t="s">
        <v>2176</v>
      </c>
      <c r="J37" s="583" t="s">
        <v>2161</v>
      </c>
      <c r="K37" s="553" t="s">
        <v>2177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2012</v>
      </c>
      <c r="I38" s="583" t="s">
        <v>2176</v>
      </c>
      <c r="J38" s="583" t="s">
        <v>2161</v>
      </c>
      <c r="K38" s="553" t="s">
        <v>2177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2012</v>
      </c>
      <c r="I39" s="583" t="s">
        <v>2176</v>
      </c>
      <c r="J39" s="583" t="s">
        <v>2161</v>
      </c>
      <c r="K39" s="553" t="s">
        <v>2177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2012</v>
      </c>
      <c r="I40" s="583" t="s">
        <v>2176</v>
      </c>
      <c r="J40" s="278"/>
      <c r="K40" s="553" t="s">
        <v>2177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2179</v>
      </c>
      <c r="J41" s="583" t="s">
        <v>2161</v>
      </c>
      <c r="K41" s="553" t="s">
        <v>2177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2176</v>
      </c>
      <c r="J42" s="583" t="s">
        <v>2161</v>
      </c>
      <c r="K42" s="553" t="s">
        <v>2177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2180</v>
      </c>
      <c r="J43" s="583" t="s">
        <v>2161</v>
      </c>
      <c r="K43" s="553" t="s">
        <v>2177</v>
      </c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700"/>
      <c r="F44" s="701"/>
      <c r="G44" s="701"/>
      <c r="H44" s="701"/>
      <c r="I44" s="702" t="s">
        <v>2181</v>
      </c>
      <c r="J44" s="702" t="s">
        <v>2181</v>
      </c>
      <c r="K44" s="701"/>
      <c r="M44" s="61"/>
      <c r="N44" s="62"/>
      <c r="O44" s="61"/>
    </row>
    <row r="45" spans="1:20">
      <c r="B45" s="218"/>
      <c r="C45" s="217"/>
      <c r="D45" s="255"/>
      <c r="G45" s="533"/>
      <c r="I45" s="199"/>
      <c r="M45" s="61"/>
      <c r="N45" s="62"/>
      <c r="O45" s="61"/>
    </row>
    <row r="46" spans="1:20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2046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48" t="s">
        <v>2182</v>
      </c>
      <c r="C60" s="748"/>
      <c r="D60" s="748"/>
      <c r="E60" s="748"/>
    </row>
    <row r="61" spans="1:15">
      <c r="B61" s="748" t="s">
        <v>2183</v>
      </c>
      <c r="C61" s="748"/>
      <c r="D61" s="726"/>
      <c r="E61" s="726"/>
      <c r="F61" s="726"/>
    </row>
    <row r="62" spans="1:15">
      <c r="B62" s="748" t="s">
        <v>2184</v>
      </c>
      <c r="C62" s="748"/>
      <c r="D62" s="748"/>
      <c r="E62" s="748"/>
      <c r="F62" s="748"/>
    </row>
    <row r="63" spans="1:15">
      <c r="B63" s="748" t="s">
        <v>2185</v>
      </c>
      <c r="C63" s="748"/>
      <c r="D63" s="748"/>
      <c r="E63" s="748"/>
      <c r="F63" s="748"/>
    </row>
    <row r="64" spans="1:15">
      <c r="B64" s="748" t="s">
        <v>2186</v>
      </c>
      <c r="C64" s="748"/>
      <c r="D64" s="748"/>
      <c r="E64" s="748"/>
      <c r="F64" s="748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40" priority="1">
      <formula>MAX(FREQUENCY(IF(ISNUMBER(SEARCH(M6, $K$7:$K$44)), ROW($K$7:$K$44)), IF(ISNUMBER(SEARCH(M6, $K$7:$K$44))=FALSE, ROW($K$7:$K$44)))) &gt; 12</formula>
    </cfRule>
    <cfRule type="expression" dxfId="39" priority="2">
      <formula>MAX(FREQUENCY(IF(ISNUMBER(SEARCH(M6, $E$7:$E$44)), ROW($E$7:$E$44)), IF(ISNUMBER(SEARCH(M6, $E$7:$E$44))=FALSE, ROW($E$7:$E$44)))) &gt; 12</formula>
    </cfRule>
    <cfRule type="expression" dxfId="38" priority="3">
      <formula>MAX(FREQUENCY(IF(ISNUMBER(SEARCH(M6, $F$7:$F$44)), ROW($F$7:$F$44)), IF(ISNUMBER(SEARCH(M6, $F$7:$F$44))=FALSE, ROW($F$7:$F$44)))) &gt; 12</formula>
    </cfRule>
    <cfRule type="expression" dxfId="37" priority="4">
      <formula>MAX(FREQUENCY(IF(ISNUMBER(SEARCH(M6, $G$7:$G$44)), ROW($G$7:$G$44)), IF(ISNUMBER(SEARCH(M6, $G$7:$G$44))=FALSE, ROW($G$7:$G$44)))) &gt; 12</formula>
    </cfRule>
    <cfRule type="expression" dxfId="36" priority="5">
      <formula>MAX(FREQUENCY(IF(ISNUMBER(SEARCH(M6, $H$7:$H$44)), ROW($H$7:$H$44)), IF(ISNUMBER(SEARCH(M6, $H$7:$H$44))=FALSE, ROW($H$7:$H$44)))) &gt; 12</formula>
    </cfRule>
    <cfRule type="expression" dxfId="35" priority="6">
      <formula>MAX(FREQUENCY(IF(ISNUMBER(SEARCH(M6, $I$7:$I$44)), ROW($I$7:$I$44)), IF(ISNUMBER(SEARCH(M6, $I$7:$I$44))=FALSE, ROW($I$7:$I$44)))) &gt; 12</formula>
    </cfRule>
    <cfRule type="expression" dxfId="34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33" priority="8">
      <formula>AND(ISNUMBER(N6), N6&gt;=5, NOT(ISBLANK(O6)))</formula>
    </cfRule>
    <cfRule type="expression" dxfId="32" priority="9">
      <formula>AND(ISNUMBER(N6), N6&gt;=5)</formula>
    </cfRule>
    <cfRule type="expression" dxfId="31" priority="10">
      <formula>AND(ISNUMBER(N6), N6&lt;5, NOT(ISBLANK(O6)))</formula>
    </cfRule>
    <cfRule type="expression" dxfId="30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B1" zoomScale="96" zoomScaleNormal="115" workbookViewId="0">
      <selection activeCell="H29" sqref="H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2187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2188</v>
      </c>
      <c r="F6" s="605" t="s">
        <v>2188</v>
      </c>
      <c r="G6" s="605" t="s">
        <v>2188</v>
      </c>
      <c r="H6" s="605" t="s">
        <v>2188</v>
      </c>
      <c r="I6" s="605" t="s">
        <v>2188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2131</v>
      </c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451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2131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3"/>
      <c r="F11" s="692" t="s">
        <v>2188</v>
      </c>
      <c r="G11" s="692" t="s">
        <v>2188</v>
      </c>
      <c r="H11" s="692" t="s">
        <v>2188</v>
      </c>
      <c r="I11" s="692" t="s">
        <v>2188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6</v>
      </c>
      <c r="O11" s="686" t="s">
        <v>2189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3"/>
      <c r="F12" s="692" t="s">
        <v>2188</v>
      </c>
      <c r="G12" s="692" t="s">
        <v>2188</v>
      </c>
      <c r="H12" s="692" t="s">
        <v>2188</v>
      </c>
      <c r="I12" s="692" t="s">
        <v>2188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3"/>
      <c r="F13" s="692" t="s">
        <v>2188</v>
      </c>
      <c r="G13" s="692" t="s">
        <v>2188</v>
      </c>
      <c r="H13" s="692" t="s">
        <v>2188</v>
      </c>
      <c r="I13" s="692" t="s">
        <v>2188</v>
      </c>
      <c r="J13" s="583" t="s">
        <v>2190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2131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480</v>
      </c>
      <c r="G14" s="515" t="s">
        <v>2166</v>
      </c>
      <c r="H14" s="704" t="s">
        <v>2191</v>
      </c>
      <c r="I14" s="452" t="s">
        <v>2164</v>
      </c>
      <c r="J14" s="583" t="s">
        <v>2190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480</v>
      </c>
      <c r="G15" s="515" t="s">
        <v>2166</v>
      </c>
      <c r="H15" s="704" t="s">
        <v>2191</v>
      </c>
      <c r="I15" s="452" t="s">
        <v>2192</v>
      </c>
      <c r="J15" s="583" t="s">
        <v>2190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480</v>
      </c>
      <c r="G16" s="515" t="s">
        <v>2166</v>
      </c>
      <c r="H16" s="704" t="s">
        <v>2191</v>
      </c>
      <c r="I16" s="452" t="s">
        <v>2192</v>
      </c>
      <c r="J16" s="583" t="s">
        <v>2193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2194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2195</v>
      </c>
      <c r="G17" s="515" t="s">
        <v>2196</v>
      </c>
      <c r="H17" s="704" t="s">
        <v>2191</v>
      </c>
      <c r="I17" s="452" t="s">
        <v>2055</v>
      </c>
      <c r="J17" s="583" t="s">
        <v>2193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1993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2153</v>
      </c>
      <c r="G18" s="515" t="s">
        <v>2154</v>
      </c>
      <c r="H18" s="705" t="s">
        <v>2074</v>
      </c>
      <c r="I18" s="452" t="s">
        <v>2055</v>
      </c>
      <c r="J18" s="583" t="s">
        <v>2193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2153</v>
      </c>
      <c r="G19" s="515" t="s">
        <v>2197</v>
      </c>
      <c r="H19" s="705" t="s">
        <v>2074</v>
      </c>
      <c r="I19" s="452" t="s">
        <v>2074</v>
      </c>
      <c r="J19" s="583" t="s">
        <v>2193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2153</v>
      </c>
      <c r="G20" s="515" t="s">
        <v>2163</v>
      </c>
      <c r="H20" s="705" t="s">
        <v>2074</v>
      </c>
      <c r="I20" s="452" t="s">
        <v>2074</v>
      </c>
      <c r="J20" s="583" t="s">
        <v>2193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2153</v>
      </c>
      <c r="G21" s="515" t="s">
        <v>2163</v>
      </c>
      <c r="H21" s="705" t="s">
        <v>2074</v>
      </c>
      <c r="I21" s="452" t="s">
        <v>2074</v>
      </c>
      <c r="J21" s="583" t="s">
        <v>2193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2153</v>
      </c>
      <c r="G22" s="452" t="s">
        <v>2163</v>
      </c>
      <c r="H22" s="705" t="s">
        <v>2074</v>
      </c>
      <c r="I22" s="452" t="s">
        <v>2074</v>
      </c>
      <c r="J22" s="583" t="s">
        <v>2193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2153</v>
      </c>
      <c r="G23" s="452" t="s">
        <v>2198</v>
      </c>
      <c r="H23" s="705" t="s">
        <v>2074</v>
      </c>
      <c r="I23" s="452" t="s">
        <v>2199</v>
      </c>
      <c r="J23" s="583" t="s">
        <v>2193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2141</v>
      </c>
      <c r="G24" s="452" t="s">
        <v>2004</v>
      </c>
      <c r="H24" s="452" t="s">
        <v>2192</v>
      </c>
      <c r="I24" s="452" t="s">
        <v>2200</v>
      </c>
      <c r="J24" s="583" t="s">
        <v>2193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2201</v>
      </c>
      <c r="G25" s="452" t="s">
        <v>2004</v>
      </c>
      <c r="H25" s="452" t="s">
        <v>396</v>
      </c>
      <c r="I25" s="452" t="s">
        <v>2200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2202</v>
      </c>
      <c r="G26" s="452" t="s">
        <v>2203</v>
      </c>
      <c r="H26" s="452" t="s">
        <v>396</v>
      </c>
      <c r="I26" s="452" t="s">
        <v>2200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2204</v>
      </c>
      <c r="G27" s="452" t="s">
        <v>2203</v>
      </c>
      <c r="H27" s="452" t="s">
        <v>396</v>
      </c>
      <c r="I27" s="452" t="s">
        <v>2200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2204</v>
      </c>
      <c r="G28" s="452" t="s">
        <v>2203</v>
      </c>
      <c r="H28" s="452" t="s">
        <v>2205</v>
      </c>
      <c r="I28" s="452" t="s">
        <v>2200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2204</v>
      </c>
      <c r="G29" s="452" t="s">
        <v>396</v>
      </c>
      <c r="H29" s="452" t="s">
        <v>2206</v>
      </c>
      <c r="I29" s="452" t="s">
        <v>2207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2204</v>
      </c>
      <c r="G30" s="452" t="s">
        <v>396</v>
      </c>
      <c r="H30" s="452" t="s">
        <v>2208</v>
      </c>
      <c r="I30" s="452" t="s">
        <v>2207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2209</v>
      </c>
      <c r="N30" s="462">
        <f>COUNTIF(E7:K44, "*Jonathan*")/2</f>
        <v>0</v>
      </c>
      <c r="O30" s="654" t="s">
        <v>2118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2210</v>
      </c>
      <c r="G31" s="452" t="s">
        <v>396</v>
      </c>
      <c r="H31" s="452" t="s">
        <v>2211</v>
      </c>
      <c r="I31" s="452" t="s">
        <v>2212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2213</v>
      </c>
      <c r="N31" s="418">
        <f>COUNTIF(E7:K44, "*Suki*")/2</f>
        <v>0</v>
      </c>
      <c r="O31" s="334" t="s">
        <v>2118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2210</v>
      </c>
      <c r="G32" s="452" t="s">
        <v>396</v>
      </c>
      <c r="H32" s="452" t="s">
        <v>2211</v>
      </c>
      <c r="I32" s="452" t="s">
        <v>2214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2215</v>
      </c>
      <c r="G33" s="452" t="s">
        <v>396</v>
      </c>
      <c r="H33" s="452" t="s">
        <v>2216</v>
      </c>
      <c r="I33" s="452" t="s">
        <v>2214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2217</v>
      </c>
      <c r="I34" s="607" t="s">
        <v>2218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2219</v>
      </c>
      <c r="I35" s="607" t="s">
        <v>2220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2221</v>
      </c>
      <c r="I36" s="607" t="s">
        <v>2222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2219</v>
      </c>
      <c r="I37" s="607" t="s">
        <v>2223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2219</v>
      </c>
      <c r="I38" s="607" t="s">
        <v>2224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2219</v>
      </c>
      <c r="I39" s="607" t="s">
        <v>2224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2219</v>
      </c>
      <c r="I40" s="607" t="s">
        <v>2224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2219</v>
      </c>
      <c r="I41" s="607" t="s">
        <v>2224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2224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2225</v>
      </c>
      <c r="J43" s="583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>
      <c r="B45" s="218"/>
      <c r="C45" s="217"/>
      <c r="D45" s="255"/>
      <c r="E45" s="255"/>
      <c r="G45" s="533"/>
      <c r="I45" s="199"/>
    </row>
    <row r="46" spans="1:20">
      <c r="A46" t="s">
        <v>2038</v>
      </c>
      <c r="B46" s="662"/>
      <c r="C46" s="217" t="s">
        <v>2039</v>
      </c>
      <c r="D46" t="s">
        <v>1939</v>
      </c>
      <c r="I46" s="199"/>
    </row>
    <row r="47" spans="1:20">
      <c r="A47" t="s">
        <v>2040</v>
      </c>
      <c r="B47" s="659"/>
      <c r="C47" s="217" t="s">
        <v>2039</v>
      </c>
      <c r="D47" s="255" t="s">
        <v>2041</v>
      </c>
      <c r="F47" s="569"/>
    </row>
    <row r="48" spans="1:20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>
      <c r="M51" s="61"/>
      <c r="N51" s="62"/>
      <c r="O51" s="61"/>
    </row>
    <row r="52" spans="1:15">
      <c r="M52" s="61"/>
      <c r="N52" s="62"/>
      <c r="O52" s="61"/>
    </row>
    <row r="53" spans="1:15">
      <c r="B53" s="150"/>
      <c r="D53" t="s">
        <v>131</v>
      </c>
      <c r="M53" s="61"/>
      <c r="N53" s="62"/>
      <c r="O53" s="61"/>
    </row>
    <row r="54" spans="1:15">
      <c r="B54" s="180"/>
      <c r="D54" t="s">
        <v>132</v>
      </c>
      <c r="M54" s="61"/>
      <c r="N54" s="62"/>
      <c r="O54" s="61"/>
    </row>
    <row r="55" spans="1:15">
      <c r="B55" s="90"/>
      <c r="D55" t="s">
        <v>2046</v>
      </c>
      <c r="M55" s="61"/>
      <c r="N55" s="62"/>
      <c r="O55" s="61"/>
    </row>
    <row r="56" spans="1:1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29" priority="1">
      <formula>MAX(FREQUENCY(IF(ISNUMBER(SEARCH(M6, $K$7:$K$44)), ROW($K$7:$K$44)), IF(ISNUMBER(SEARCH(M6, $K$7:$K$44))=FALSE, ROW($K$7:$K$44)))) &gt; 12</formula>
    </cfRule>
    <cfRule type="expression" dxfId="28" priority="2">
      <formula>MAX(FREQUENCY(IF(ISNUMBER(SEARCH(M6, $E$7:$E$44)), ROW($E$7:$E$44)), IF(ISNUMBER(SEARCH(M6, $E$7:$E$44))=FALSE, ROW($E$7:$E$44)))) &gt; 12</formula>
    </cfRule>
    <cfRule type="expression" dxfId="27" priority="3">
      <formula>MAX(FREQUENCY(IF(ISNUMBER(SEARCH(M6, $F$7:$F$44)), ROW($F$7:$F$44)), IF(ISNUMBER(SEARCH(M6, $F$7:$F$44))=FALSE, ROW($F$7:$F$44)))) &gt; 12</formula>
    </cfRule>
    <cfRule type="expression" dxfId="26" priority="4">
      <formula>MAX(FREQUENCY(IF(ISNUMBER(SEARCH(M6, $G$7:$G$44)), ROW($G$7:$G$44)), IF(ISNUMBER(SEARCH(M6, $G$7:$G$44))=FALSE, ROW($G$7:$G$44)))) &gt; 12</formula>
    </cfRule>
    <cfRule type="expression" dxfId="25" priority="5">
      <formula>MAX(FREQUENCY(IF(ISNUMBER(SEARCH(M6, $H$7:$H$44)), ROW($H$7:$H$44)), IF(ISNUMBER(SEARCH(M6, $H$7:$H$44))=FALSE, ROW($H$7:$H$44)))) &gt; 12</formula>
    </cfRule>
    <cfRule type="expression" dxfId="24" priority="6">
      <formula>MAX(FREQUENCY(IF(ISNUMBER(SEARCH(M6, $I$7:$I$44)), ROW($I$7:$I$44)), IF(ISNUMBER(SEARCH(M6, $I$7:$I$44))=FALSE, ROW($I$7:$I$44)))) &gt; 12</formula>
    </cfRule>
    <cfRule type="expression" dxfId="23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22" priority="8">
      <formula>AND(ISNUMBER(N6), N6&gt;=5, NOT(ISBLANK(O6)))</formula>
    </cfRule>
    <cfRule type="expression" dxfId="21" priority="9">
      <formula>AND(ISNUMBER(N6), N6&gt;=5)</formula>
    </cfRule>
    <cfRule type="expression" dxfId="20" priority="10">
      <formula>AND(ISNUMBER(N6), N6&lt;5, NOT(ISBLANK(O6)))</formula>
    </cfRule>
    <cfRule type="expression" dxfId="19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abSelected="1" topLeftCell="A5" zoomScale="115" zoomScaleNormal="115" workbookViewId="0">
      <selection activeCell="F24" sqref="F24:F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7109375" customWidth="1"/>
    <col min="10" max="11" width="25.710937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2226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1936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1937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2227</v>
      </c>
      <c r="F6" s="605" t="s">
        <v>2227</v>
      </c>
      <c r="G6" s="605" t="s">
        <v>2227</v>
      </c>
      <c r="H6" s="605" t="s">
        <v>2227</v>
      </c>
      <c r="I6" s="605" t="s">
        <v>2227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587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587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 t="s">
        <v>2227</v>
      </c>
      <c r="F11" s="708" t="s">
        <v>2227</v>
      </c>
      <c r="G11" s="708" t="s">
        <v>2227</v>
      </c>
      <c r="H11" s="708" t="s">
        <v>2227</v>
      </c>
      <c r="I11" s="708" t="s">
        <v>2227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259</v>
      </c>
      <c r="N11" s="417">
        <f>SUM(COUNTIFS(E7:K44,"*Vanness*"))/2</f>
        <v>0</v>
      </c>
      <c r="O11" s="686" t="s">
        <v>2189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 t="s">
        <v>2227</v>
      </c>
      <c r="F12" s="708" t="s">
        <v>2227</v>
      </c>
      <c r="G12" s="708" t="s">
        <v>2227</v>
      </c>
      <c r="H12" s="708" t="s">
        <v>2227</v>
      </c>
      <c r="I12" s="708" t="s">
        <v>2227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 t="s">
        <v>2227</v>
      </c>
      <c r="F13" s="708" t="s">
        <v>2227</v>
      </c>
      <c r="G13" s="708" t="s">
        <v>2227</v>
      </c>
      <c r="H13" s="708" t="s">
        <v>2227</v>
      </c>
      <c r="I13" s="708" t="s">
        <v>2227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587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2228</v>
      </c>
      <c r="F14" s="515" t="s">
        <v>2229</v>
      </c>
      <c r="G14" s="515" t="s">
        <v>2229</v>
      </c>
      <c r="H14" s="261" t="s">
        <v>2229</v>
      </c>
      <c r="I14" s="452" t="s">
        <v>2134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1999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2228</v>
      </c>
      <c r="F15" s="515" t="s">
        <v>2229</v>
      </c>
      <c r="G15" s="515" t="s">
        <v>2229</v>
      </c>
      <c r="H15" s="261" t="s">
        <v>2229</v>
      </c>
      <c r="I15" s="694" t="s">
        <v>2230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2228</v>
      </c>
      <c r="F16" s="515" t="s">
        <v>2229</v>
      </c>
      <c r="G16" s="515" t="s">
        <v>2229</v>
      </c>
      <c r="H16" s="261" t="s">
        <v>2231</v>
      </c>
      <c r="I16" s="694" t="s">
        <v>2230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2194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2012</v>
      </c>
      <c r="F17" s="515" t="s">
        <v>2232</v>
      </c>
      <c r="G17" s="515" t="s">
        <v>2233</v>
      </c>
      <c r="H17" s="261" t="s">
        <v>2074</v>
      </c>
      <c r="I17" s="694" t="s">
        <v>2234</v>
      </c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2235</v>
      </c>
      <c r="F18" s="515" t="s">
        <v>2236</v>
      </c>
      <c r="G18" s="515" t="s">
        <v>2233</v>
      </c>
      <c r="H18" s="706" t="s">
        <v>2237</v>
      </c>
      <c r="I18" s="694" t="s">
        <v>2234</v>
      </c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2145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2235</v>
      </c>
      <c r="F19" s="515" t="s">
        <v>2236</v>
      </c>
      <c r="G19" s="515" t="s">
        <v>2233</v>
      </c>
      <c r="H19" s="706" t="s">
        <v>2237</v>
      </c>
      <c r="I19" s="694" t="s">
        <v>2234</v>
      </c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7" t="s">
        <v>2238</v>
      </c>
      <c r="F20" s="515" t="s">
        <v>2236</v>
      </c>
      <c r="G20" s="515" t="s">
        <v>2233</v>
      </c>
      <c r="H20" s="706" t="s">
        <v>2237</v>
      </c>
      <c r="I20" s="694" t="s">
        <v>2234</v>
      </c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20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7" t="s">
        <v>2239</v>
      </c>
      <c r="F21" s="515" t="s">
        <v>2236</v>
      </c>
      <c r="G21" s="515" t="s">
        <v>2233</v>
      </c>
      <c r="H21" s="706" t="s">
        <v>2237</v>
      </c>
      <c r="I21" s="694" t="s">
        <v>2240</v>
      </c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7" t="s">
        <v>2239</v>
      </c>
      <c r="F22" s="515" t="s">
        <v>2241</v>
      </c>
      <c r="G22" s="452" t="s">
        <v>2242</v>
      </c>
      <c r="H22" s="706" t="s">
        <v>262</v>
      </c>
      <c r="I22" s="694" t="s">
        <v>2240</v>
      </c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1973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7" t="s">
        <v>2141</v>
      </c>
      <c r="F23" s="515" t="s">
        <v>2243</v>
      </c>
      <c r="G23" s="452" t="s">
        <v>2244</v>
      </c>
      <c r="H23" s="706" t="s">
        <v>262</v>
      </c>
      <c r="I23" s="694" t="s">
        <v>2240</v>
      </c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300</v>
      </c>
      <c r="N23" s="349">
        <f>COUNTIF(E7:K44, "*Foo*")/2</f>
        <v>0</v>
      </c>
      <c r="O23" s="326" t="s">
        <v>2145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7" t="s">
        <v>2141</v>
      </c>
      <c r="F24" s="515" t="s">
        <v>2245</v>
      </c>
      <c r="G24" s="452" t="s">
        <v>2244</v>
      </c>
      <c r="H24" s="706" t="s">
        <v>262</v>
      </c>
      <c r="I24" s="694" t="s">
        <v>2240</v>
      </c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2012</v>
      </c>
      <c r="N24" s="349">
        <f>COUNTIF(E7:K44, "*Ivan*")/2</f>
        <v>14.5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7" t="s">
        <v>2141</v>
      </c>
      <c r="F25" s="515" t="s">
        <v>2245</v>
      </c>
      <c r="G25" s="452" t="s">
        <v>2244</v>
      </c>
      <c r="H25" s="706" t="s">
        <v>262</v>
      </c>
      <c r="I25" s="452" t="s">
        <v>2191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2025</v>
      </c>
      <c r="N25" s="349">
        <f>COUNTIF(E7:K44, "*Rahhulann*")/2</f>
        <v>21.5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7" t="s">
        <v>2141</v>
      </c>
      <c r="F26" s="515" t="s">
        <v>2195</v>
      </c>
      <c r="G26" s="452" t="s">
        <v>2244</v>
      </c>
      <c r="H26" s="706" t="s">
        <v>262</v>
      </c>
      <c r="I26" s="452" t="s">
        <v>70</v>
      </c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2028</v>
      </c>
      <c r="N26" s="637">
        <f>COUNTIF(E7:K44, "*Lucas*")/2</f>
        <v>12.5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2153</v>
      </c>
      <c r="F27" s="515" t="s">
        <v>2195</v>
      </c>
      <c r="G27" s="452" t="s">
        <v>2244</v>
      </c>
      <c r="H27" s="706" t="s">
        <v>262</v>
      </c>
      <c r="I27" s="452" t="s">
        <v>2191</v>
      </c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2030</v>
      </c>
      <c r="N27" s="462">
        <f>COUNTIF(E7:K44, "*Zi Ming*")/2</f>
        <v>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2168</v>
      </c>
      <c r="F28" s="452" t="s">
        <v>2246</v>
      </c>
      <c r="G28" s="452" t="s">
        <v>2244</v>
      </c>
      <c r="H28" s="706" t="s">
        <v>2247</v>
      </c>
      <c r="I28" s="452" t="s">
        <v>2191</v>
      </c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2032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2007</v>
      </c>
      <c r="F29" s="452" t="s">
        <v>2246</v>
      </c>
      <c r="G29" s="452" t="s">
        <v>2154</v>
      </c>
      <c r="H29" s="706" t="s">
        <v>2247</v>
      </c>
      <c r="I29" s="452" t="s">
        <v>2025</v>
      </c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2090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2248</v>
      </c>
      <c r="F30" s="452" t="s">
        <v>2249</v>
      </c>
      <c r="G30" s="452" t="s">
        <v>2154</v>
      </c>
      <c r="H30" s="706" t="s">
        <v>2247</v>
      </c>
      <c r="I30" s="452" t="s">
        <v>2191</v>
      </c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2209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2248</v>
      </c>
      <c r="F31" s="452" t="s">
        <v>2246</v>
      </c>
      <c r="G31" s="452" t="s">
        <v>2154</v>
      </c>
      <c r="H31" s="706" t="s">
        <v>2247</v>
      </c>
      <c r="I31" s="452" t="s">
        <v>2191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2213</v>
      </c>
      <c r="N31" s="418">
        <f>COUNTIF(E7:K44, "*Suki*")/2</f>
        <v>0</v>
      </c>
      <c r="O31" s="334" t="s">
        <v>1973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2248</v>
      </c>
      <c r="F32" s="452" t="s">
        <v>2246</v>
      </c>
      <c r="G32" s="452" t="s">
        <v>2154</v>
      </c>
      <c r="H32" s="261" t="s">
        <v>2139</v>
      </c>
      <c r="I32" s="452" t="s">
        <v>2191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2248</v>
      </c>
      <c r="F33" s="452" t="s">
        <v>2246</v>
      </c>
      <c r="G33" s="452" t="s">
        <v>2139</v>
      </c>
      <c r="H33" s="261" t="s">
        <v>2139</v>
      </c>
      <c r="I33" s="452" t="s">
        <v>2191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2250</v>
      </c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2250</v>
      </c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2250</v>
      </c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>
      <c r="B37" s="266" t="s">
        <v>121</v>
      </c>
      <c r="C37" s="217" t="s">
        <v>85</v>
      </c>
      <c r="D37" s="267" t="s">
        <v>122</v>
      </c>
      <c r="E37" s="544" t="s">
        <v>2250</v>
      </c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>
      <c r="B38" s="266" t="s">
        <v>122</v>
      </c>
      <c r="C38" s="217" t="s">
        <v>85</v>
      </c>
      <c r="D38" s="267" t="s">
        <v>123</v>
      </c>
      <c r="E38" s="544" t="s">
        <v>2250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>
      <c r="B39" s="266" t="s">
        <v>123</v>
      </c>
      <c r="C39" s="217" t="s">
        <v>85</v>
      </c>
      <c r="D39" s="267" t="s">
        <v>124</v>
      </c>
      <c r="E39" s="544" t="s">
        <v>2250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2250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2250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>
      <c r="B45" s="218"/>
      <c r="C45" s="217"/>
      <c r="D45" s="255"/>
      <c r="G45" s="533"/>
      <c r="I45" s="199"/>
    </row>
    <row r="46" spans="1:20" ht="15" customHeight="1">
      <c r="A46" t="s">
        <v>2038</v>
      </c>
      <c r="B46" s="662"/>
      <c r="C46" s="217" t="s">
        <v>2039</v>
      </c>
      <c r="D46" t="s">
        <v>1939</v>
      </c>
      <c r="I46" s="199"/>
      <c r="M46" s="61"/>
      <c r="N46" s="62"/>
      <c r="O46" s="61"/>
    </row>
    <row r="47" spans="1:20" ht="15" customHeight="1">
      <c r="A47" t="s">
        <v>2040</v>
      </c>
      <c r="B47" s="659"/>
      <c r="C47" s="217" t="s">
        <v>2039</v>
      </c>
      <c r="D47" s="255" t="s">
        <v>2041</v>
      </c>
      <c r="F47" s="569"/>
      <c r="M47" s="61"/>
      <c r="N47" s="62"/>
      <c r="O47" s="61"/>
    </row>
    <row r="48" spans="1:20" ht="15" customHeight="1">
      <c r="A48" t="s">
        <v>2103</v>
      </c>
      <c r="B48" s="678"/>
      <c r="C48" s="217"/>
      <c r="D48" s="255" t="s">
        <v>2104</v>
      </c>
      <c r="M48" s="61"/>
      <c r="N48" s="62"/>
      <c r="O48" s="61"/>
    </row>
    <row r="49" spans="1:15" ht="15" customHeight="1">
      <c r="A49" t="s">
        <v>2042</v>
      </c>
      <c r="B49" s="661"/>
      <c r="C49" s="660" t="s">
        <v>2039</v>
      </c>
      <c r="D49" s="61" t="s">
        <v>2043</v>
      </c>
      <c r="M49" s="61"/>
      <c r="N49" s="62"/>
      <c r="O49" s="61"/>
    </row>
    <row r="50" spans="1:15" ht="15" customHeight="1">
      <c r="A50" t="s">
        <v>2044</v>
      </c>
      <c r="B50" s="663"/>
      <c r="C50" s="660" t="s">
        <v>2039</v>
      </c>
      <c r="D50" s="255" t="s">
        <v>2045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2046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mergeCells count="3">
    <mergeCell ref="B1:K1"/>
    <mergeCell ref="B2:K2"/>
    <mergeCell ref="B3:K3"/>
  </mergeCells>
  <conditionalFormatting sqref="M6:M31">
    <cfRule type="expression" dxfId="18" priority="1">
      <formula>MAX(FREQUENCY(IF(ISNUMBER(SEARCH(M6, $K$7:$K$44)), ROW($K$7:$K$44)), IF(ISNUMBER(SEARCH(M6, $K$7:$K$44))=FALSE, ROW($K$7:$K$44)))) &gt; 12</formula>
    </cfRule>
    <cfRule type="expression" dxfId="17" priority="2">
      <formula>MAX(FREQUENCY(IF(ISNUMBER(SEARCH(M6, $E$7:$E$44)), ROW($E$7:$E$44)), IF(ISNUMBER(SEARCH(M6, $E$7:$E$44))=FALSE, ROW($E$7:$E$44)))) &gt; 12</formula>
    </cfRule>
    <cfRule type="expression" dxfId="16" priority="3">
      <formula>MAX(FREQUENCY(IF(ISNUMBER(SEARCH(M6, $F$7:$F$44)), ROW($F$7:$F$44)), IF(ISNUMBER(SEARCH(M6, $F$7:$F$44))=FALSE, ROW($F$7:$F$44)))) &gt; 12</formula>
    </cfRule>
    <cfRule type="expression" dxfId="15" priority="4">
      <formula>MAX(FREQUENCY(IF(ISNUMBER(SEARCH(M6, $G$7:$G$44)), ROW($G$7:$G$44)), IF(ISNUMBER(SEARCH(M6, $G$7:$G$44))=FALSE, ROW($G$7:$G$44)))) &gt; 12</formula>
    </cfRule>
    <cfRule type="expression" dxfId="14" priority="5">
      <formula>MAX(FREQUENCY(IF(ISNUMBER(SEARCH(M6, $H$7:$H$44)), ROW($H$7:$H$44)), IF(ISNUMBER(SEARCH(M6, $H$7:$H$44))=FALSE, ROW($H$7:$H$44)))) &gt; 12</formula>
    </cfRule>
    <cfRule type="expression" dxfId="13" priority="6">
      <formula>MAX(FREQUENCY(IF(ISNUMBER(SEARCH(M6, $I$7:$I$44)), ROW($I$7:$I$44)), IF(ISNUMBER(SEARCH(M6, $I$7:$I$44))=FALSE, ROW($I$7:$I$44)))) &gt; 12</formula>
    </cfRule>
    <cfRule type="expression" dxfId="1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11" priority="8">
      <formula>AND(ISNUMBER(N6), N6&gt;=5, NOT(ISBLANK(O6)))</formula>
    </cfRule>
    <cfRule type="expression" dxfId="10" priority="9">
      <formula>AND(ISNUMBER(N6), N6&gt;=5)</formula>
    </cfRule>
    <cfRule type="expression" dxfId="9" priority="10">
      <formula>AND(ISNUMBER(N6), N6&lt;5, NOT(ISBLANK(O6)))</formula>
    </cfRule>
    <cfRule type="expression" dxfId="8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B1:T61"/>
  <sheetViews>
    <sheetView zoomScale="115" zoomScaleNormal="115" workbookViewId="0">
      <selection activeCell="J6" sqref="J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2251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2252</v>
      </c>
      <c r="F6" s="605" t="s">
        <v>2252</v>
      </c>
      <c r="G6" s="605" t="s">
        <v>2252</v>
      </c>
      <c r="H6" s="605" t="s">
        <v>2252</v>
      </c>
      <c r="I6" s="605" t="s">
        <v>2252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7" priority="1">
      <formula>AND(ISNUMBER(N6), N6&gt;=5, NOT(ISBLANK(O6)))</formula>
    </cfRule>
    <cfRule type="expression" dxfId="6" priority="2">
      <formula>AND(ISNUMBER(N6), N6&gt;=5)</formula>
    </cfRule>
    <cfRule type="expression" dxfId="5" priority="3">
      <formula>AND(ISNUMBER(N6), N6&lt;5, NOT(ISBLANK(O6)))</formula>
    </cfRule>
    <cfRule type="expression" dxfId="4" priority="4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B1:T61"/>
  <sheetViews>
    <sheetView zoomScale="115" zoomScaleNormal="115" workbookViewId="0">
      <selection activeCell="H12" sqref="H1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2" t="s">
        <v>77</v>
      </c>
      <c r="C1" s="722"/>
      <c r="D1" s="722"/>
      <c r="E1" s="722"/>
      <c r="F1" s="722"/>
      <c r="G1" s="722"/>
      <c r="H1" s="722"/>
      <c r="I1" s="722"/>
      <c r="J1" s="722"/>
      <c r="K1" s="722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23" t="s">
        <v>78</v>
      </c>
      <c r="C2" s="723"/>
      <c r="D2" s="723"/>
      <c r="E2" s="723"/>
      <c r="F2" s="723"/>
      <c r="G2" s="723"/>
      <c r="H2" s="723"/>
      <c r="I2" s="723"/>
      <c r="J2" s="723"/>
      <c r="K2" s="723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24" t="s">
        <v>226</v>
      </c>
      <c r="C3" s="725"/>
      <c r="D3" s="725"/>
      <c r="E3" s="725"/>
      <c r="F3" s="725"/>
      <c r="G3" s="725"/>
      <c r="H3" s="725"/>
      <c r="I3" s="725"/>
      <c r="J3" s="725"/>
      <c r="K3" s="725"/>
      <c r="L3" s="61"/>
      <c r="M3" s="217"/>
      <c r="N3" s="217"/>
      <c r="O3" s="217"/>
      <c r="P3" s="217"/>
      <c r="Q3" s="217"/>
      <c r="R3" s="217"/>
      <c r="S3" s="217"/>
      <c r="T3" s="217"/>
    </row>
    <row r="4" spans="2:20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2253</v>
      </c>
      <c r="F6" s="282" t="s">
        <v>2253</v>
      </c>
      <c r="G6" s="282" t="s">
        <v>227</v>
      </c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>
      <c r="B45" s="218"/>
      <c r="C45" s="217"/>
      <c r="D45" s="255"/>
      <c r="G45" s="533"/>
      <c r="I45" s="199"/>
    </row>
    <row r="46" spans="2:20">
      <c r="B46" s="218"/>
      <c r="C46" s="217"/>
      <c r="D46" s="255"/>
      <c r="I46" s="199"/>
      <c r="M46" s="61"/>
      <c r="N46" s="62"/>
      <c r="O46" s="61"/>
    </row>
    <row r="47" spans="2:20">
      <c r="B47" t="s">
        <v>130</v>
      </c>
      <c r="C47" s="726"/>
      <c r="D47" s="726"/>
      <c r="E47" s="726"/>
      <c r="F47" s="726"/>
      <c r="M47" s="61"/>
      <c r="N47" s="62"/>
      <c r="O47" s="61"/>
    </row>
    <row r="48" spans="2:20">
      <c r="M48" s="61"/>
      <c r="N48" s="62"/>
      <c r="O48" s="61"/>
    </row>
    <row r="49" spans="2:15">
      <c r="B49" s="246"/>
      <c r="M49" s="61"/>
      <c r="N49" s="62"/>
      <c r="O49" s="61"/>
    </row>
    <row r="50" spans="2:15">
      <c r="M50" s="61"/>
      <c r="N50" s="62"/>
      <c r="O50" s="61"/>
    </row>
    <row r="51" spans="2:15">
      <c r="B51" s="150"/>
      <c r="D51" t="s">
        <v>131</v>
      </c>
      <c r="M51" s="61"/>
      <c r="N51" s="62"/>
      <c r="O51" s="61"/>
    </row>
    <row r="52" spans="2:15">
      <c r="B52" s="180"/>
      <c r="D52" t="s">
        <v>132</v>
      </c>
      <c r="M52" s="61"/>
      <c r="N52" s="62"/>
      <c r="O52" s="61"/>
    </row>
    <row r="53" spans="2:15">
      <c r="B53" s="90"/>
      <c r="D53" t="s">
        <v>133</v>
      </c>
      <c r="M53" s="61"/>
      <c r="N53" s="62"/>
      <c r="O53" s="61"/>
    </row>
    <row r="54" spans="2:1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" priority="1">
      <formula>AND(ISNUMBER(N6), N6&gt;=5, NOT(ISBLANK(O6)))</formula>
    </cfRule>
    <cfRule type="expression" dxfId="2" priority="2">
      <formula>AND(ISNUMBER(N6), N6&gt;=5)</formula>
    </cfRule>
    <cfRule type="expression" dxfId="1" priority="3">
      <formula>AND(ISNUMBER(N6), N6&lt;5, NOT(ISBLANK(O6)))</formula>
    </cfRule>
    <cfRule type="expression" dxfId="0" priority="4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RAHHULANN</cp:lastModifiedBy>
  <cp:revision/>
  <dcterms:created xsi:type="dcterms:W3CDTF">2015-06-05T18:17:20Z</dcterms:created>
  <dcterms:modified xsi:type="dcterms:W3CDTF">2024-07-16T06:25:58Z</dcterms:modified>
  <cp:category/>
  <cp:contentStatus/>
</cp:coreProperties>
</file>