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809"/>
  <workbookPr filterPrivacy="1"/>
  <xr:revisionPtr revIDLastSave="19668" documentId="101_{C41BB324-3EAE-5148-95F2-E4AD19BF45B2}" xr6:coauthVersionLast="47" xr6:coauthVersionMax="47" xr10:uidLastSave="{B98DFDF1-2277-4B97-9936-D5EB3EBF94B9}"/>
  <bookViews>
    <workbookView xWindow="-108" yWindow="-108" windowWidth="23256" windowHeight="12456" firstSheet="122" activeTab="120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1 Sep 2024" sheetId="130" state="hidden" r:id="rId17"/>
    <sheet name="2 Sep 2024 " sheetId="107" state="hidden" r:id="rId18"/>
    <sheet name="9 Sep 2024  " sheetId="108" state="hidden" r:id="rId19"/>
    <sheet name="16 Sep 2024   " sheetId="109" state="hidden" r:id="rId20"/>
    <sheet name="23 Sep 2024    " sheetId="110" state="hidden" r:id="rId21"/>
    <sheet name="30 Sep 2024    " sheetId="111" state="hidden" r:id="rId22"/>
    <sheet name="1 Aug 2024" sheetId="129" state="hidden" r:id="rId23"/>
    <sheet name="5 Aug 2024  " sheetId="103" state="hidden" r:id="rId24"/>
    <sheet name="12 Aug 2024  " sheetId="104" state="hidden" r:id="rId25"/>
    <sheet name="19 Aug 2024" sheetId="105" state="hidden" r:id="rId26"/>
    <sheet name="8 July 2024  " sheetId="99" state="hidden" r:id="rId27"/>
    <sheet name="15 July 2024  " sheetId="100" state="hidden" r:id="rId28"/>
    <sheet name="22 July 2024  " sheetId="101" state="hidden" r:id="rId29"/>
    <sheet name="29 July 2024  " sheetId="102" state="hidden" r:id="rId30"/>
    <sheet name="26 Aug 2024" sheetId="106" state="hidden" r:id="rId31"/>
    <sheet name="1 May 2024" sheetId="127" state="hidden" r:id="rId32"/>
    <sheet name="6 May 2024 " sheetId="90" state="hidden" r:id="rId33"/>
    <sheet name="13 May 2024 " sheetId="91" state="hidden" r:id="rId34"/>
    <sheet name="29 Apr 2024" sheetId="89" state="hidden" r:id="rId35"/>
    <sheet name="22 Apr 2024" sheetId="88" state="hidden" r:id="rId36"/>
    <sheet name="15 Apr 2024" sheetId="87" state="hidden" r:id="rId37"/>
    <sheet name="8 Apr 2024" sheetId="86" state="hidden" r:id="rId38"/>
    <sheet name="1 Apr 2024" sheetId="85" state="hidden" r:id="rId39"/>
    <sheet name="25 Mar 2024" sheetId="84" state="hidden" r:id="rId40"/>
    <sheet name="18 Mar 2024" sheetId="83" state="hidden" r:id="rId41"/>
    <sheet name="11 Mar 2024" sheetId="79" state="hidden" r:id="rId42"/>
    <sheet name="4 Mar 2024" sheetId="78" state="hidden" r:id="rId43"/>
    <sheet name="26 Feb 2024 (2)" sheetId="82" state="hidden" r:id="rId44"/>
    <sheet name="26 Feb 2024 (1)" sheetId="77" state="hidden" r:id="rId45"/>
    <sheet name="19 Feb 2024" sheetId="76" state="hidden" r:id="rId46"/>
    <sheet name="14 Feb 2024" sheetId="75" state="hidden" r:id="rId47"/>
    <sheet name="5 Feb 2024" sheetId="74" state="hidden" r:id="rId48"/>
    <sheet name="29 Jan 2024  (2)" sheetId="81" state="hidden" r:id="rId49"/>
    <sheet name="29 Jan 2024 (1)" sheetId="73" state="hidden" r:id="rId50"/>
    <sheet name="22 Jan 2024" sheetId="72" state="hidden" r:id="rId51"/>
    <sheet name="15 Jan 2024" sheetId="71" state="hidden" r:id="rId52"/>
    <sheet name="8 Jan 2024" sheetId="69" state="hidden" r:id="rId53"/>
    <sheet name="18 Dec 2023" sheetId="68" state="hidden" r:id="rId54"/>
    <sheet name="11 Dec 2023" sheetId="67" state="hidden" r:id="rId55"/>
    <sheet name="4 Dec 2023 " sheetId="66" state="hidden" r:id="rId56"/>
    <sheet name="27 Nov 2023" sheetId="65" state="hidden" r:id="rId57"/>
    <sheet name="20 Nov 2023" sheetId="64" state="hidden" r:id="rId58"/>
    <sheet name="13 Nov 2023" sheetId="63" state="hidden" r:id="rId59"/>
    <sheet name="6 Nov 2023" sheetId="62" state="hidden" r:id="rId60"/>
    <sheet name="30 Oct 2023" sheetId="61" state="hidden" r:id="rId61"/>
    <sheet name="23 Oct 2023" sheetId="60" state="hidden" r:id="rId62"/>
    <sheet name="16 Oct 2023" sheetId="59" state="hidden" r:id="rId63"/>
    <sheet name="9 Oct 2023" sheetId="58" state="hidden" r:id="rId64"/>
    <sheet name="2 Oct 2023" sheetId="57" state="hidden" r:id="rId65"/>
    <sheet name="25 Sept 2023" sheetId="56" state="hidden" r:id="rId66"/>
    <sheet name="18 Sept 2023" sheetId="55" state="hidden" r:id="rId67"/>
    <sheet name="11 Sept 2023" sheetId="54" state="hidden" r:id="rId68"/>
    <sheet name="4 Sept 2023" sheetId="53" state="hidden" r:id="rId69"/>
    <sheet name="28 Aug 2023" sheetId="52" state="hidden" r:id="rId70"/>
    <sheet name="21 Aug 2023" sheetId="51" state="hidden" r:id="rId71"/>
    <sheet name="14 Aug 2023" sheetId="50" state="hidden" r:id="rId72"/>
    <sheet name="7 Aug 2023" sheetId="49" state="hidden" r:id="rId73"/>
    <sheet name="31 July 2023" sheetId="48" state="hidden" r:id="rId74"/>
    <sheet name="24 July 2023" sheetId="47" state="hidden" r:id="rId75"/>
    <sheet name="17 July 2023" sheetId="46" state="hidden" r:id="rId76"/>
    <sheet name="10 July 2023" sheetId="45" state="hidden" r:id="rId77"/>
    <sheet name="3 July 2023" sheetId="44" state="hidden" r:id="rId78"/>
    <sheet name="26 Jun 2023" sheetId="43" state="hidden" r:id="rId79"/>
    <sheet name="19 Jun 2023" sheetId="42" state="hidden" r:id="rId80"/>
    <sheet name="12 Jun 2023" sheetId="41" state="hidden" r:id="rId81"/>
    <sheet name="5 June 2023" sheetId="40" state="hidden" r:id="rId82"/>
    <sheet name="29 May 2023" sheetId="39" state="hidden" r:id="rId83"/>
    <sheet name="22 May 2023" sheetId="38" state="hidden" r:id="rId84"/>
    <sheet name="15 May 2023" sheetId="37" state="hidden" r:id="rId85"/>
    <sheet name="8 May 2023" sheetId="35" state="hidden" r:id="rId86"/>
    <sheet name="1 May 2023" sheetId="34" state="hidden" r:id="rId87"/>
    <sheet name="24 Apr 2023" sheetId="33" state="hidden" r:id="rId88"/>
    <sheet name="17 Apr 2023" sheetId="32" state="hidden" r:id="rId89"/>
    <sheet name="10 Apr 2023" sheetId="31" state="hidden" r:id="rId90"/>
    <sheet name="3 Apr 2023" sheetId="30" state="hidden" r:id="rId91"/>
    <sheet name="27 March 2023" sheetId="29" state="hidden" r:id="rId92"/>
    <sheet name="20 March 2023" sheetId="28" state="hidden" r:id="rId93"/>
    <sheet name="13 March 2023" sheetId="27" state="hidden" r:id="rId94"/>
    <sheet name="6 March 2023" sheetId="26" state="hidden" r:id="rId95"/>
    <sheet name="27 Feb 2023" sheetId="25" state="hidden" r:id="rId96"/>
    <sheet name="20 Feb 2023" sheetId="24" state="hidden" r:id="rId97"/>
    <sheet name="6 Feb 2023" sheetId="22" state="hidden" r:id="rId98"/>
    <sheet name="13 Feb 2023 " sheetId="23" state="hidden" r:id="rId99"/>
    <sheet name="30 Jan 2023" sheetId="21" state="hidden" r:id="rId100"/>
    <sheet name="23 Jan 2023" sheetId="20" state="hidden" r:id="rId101"/>
    <sheet name="16 Jan 2023" sheetId="19" state="hidden" r:id="rId102"/>
    <sheet name="9 Jan 2023" sheetId="17" state="hidden" r:id="rId103"/>
    <sheet name="19 Dec 2022" sheetId="16" state="hidden" r:id="rId104"/>
    <sheet name="12 Dec 2022" sheetId="15" state="hidden" r:id="rId105"/>
    <sheet name="5 Dec 2022" sheetId="14" state="hidden" r:id="rId106"/>
    <sheet name="28 Nov 2022" sheetId="13" state="hidden" r:id="rId107"/>
    <sheet name="21 Nov 2022" sheetId="12" state="hidden" r:id="rId108"/>
    <sheet name="14 Nov 2022" sheetId="11" state="hidden" r:id="rId109"/>
    <sheet name="7 Nov 2022" sheetId="10" state="hidden" r:id="rId110"/>
    <sheet name="31 Oct 2022" sheetId="9" state="hidden" r:id="rId111"/>
    <sheet name="24 Oct 2022" sheetId="8" state="hidden" r:id="rId112"/>
    <sheet name="17 Oct 2022" sheetId="7" state="hidden" r:id="rId113"/>
    <sheet name="10 Oct 2022" sheetId="6" state="hidden" r:id="rId114"/>
    <sheet name="3 Oct 2022" sheetId="5" state="hidden" r:id="rId115"/>
    <sheet name="26 Sep 2022" sheetId="4" state="hidden" r:id="rId116"/>
    <sheet name="20 May 2024 " sheetId="92" state="hidden" r:id="rId117"/>
    <sheet name="27 May 2024 " sheetId="93" state="hidden" r:id="rId118"/>
    <sheet name="1 June 2024" sheetId="128" r:id="rId119"/>
    <sheet name="3 June 2024 " sheetId="94" r:id="rId120"/>
    <sheet name="10 June 2024 " sheetId="95" r:id="rId121"/>
    <sheet name="17 June 2024  " sheetId="96" r:id="rId122"/>
    <sheet name="24 June 2024 " sheetId="97" r:id="rId123"/>
    <sheet name="1 July 2024 " sheetId="98" r:id="rId124"/>
  </sheets>
  <definedNames>
    <definedName name="_xlnm._FilterDatabase" localSheetId="86" hidden="1">'1 May 2023'!$F$11:$F$18</definedName>
    <definedName name="_xlnm._FilterDatabase" localSheetId="89" hidden="1">'10 Apr 2023'!$F$11:$F$18</definedName>
    <definedName name="_xlnm._FilterDatabase" localSheetId="76" hidden="1">'10 July 2023'!$F$11:$F$24</definedName>
    <definedName name="_xlnm._FilterDatabase" localSheetId="67" hidden="1">'11 Sept 2023'!$F$10:$F$23</definedName>
    <definedName name="_xlnm._FilterDatabase" localSheetId="80" hidden="1">'12 Jun 2023'!$F$11:$F$24</definedName>
    <definedName name="_xlnm._FilterDatabase" localSheetId="98" hidden="1">'13 Feb 2023 '!$F$11:$F$18</definedName>
    <definedName name="_xlnm._FilterDatabase" localSheetId="93" hidden="1">'13 March 2023'!$F$11:$F$18</definedName>
    <definedName name="_xlnm._FilterDatabase" localSheetId="58" hidden="1">'13 Nov 2023'!$M$5:$O$22</definedName>
    <definedName name="_xlnm._FilterDatabase" localSheetId="71" hidden="1">'14 Aug 2023'!$F$11:$F$24</definedName>
    <definedName name="_xlnm._FilterDatabase" localSheetId="84" hidden="1">'15 May 2023'!$F$11:$F$18</definedName>
    <definedName name="_xlnm._FilterDatabase" localSheetId="62" hidden="1">'16 Oct 2023'!$F$9:$F$22</definedName>
    <definedName name="_xlnm._FilterDatabase" localSheetId="88" hidden="1">'17 Apr 2023'!$F$11:$F$18</definedName>
    <definedName name="_xlnm._FilterDatabase" localSheetId="75" hidden="1">'17 July 2023'!$F$11:$F$24</definedName>
    <definedName name="_xlnm._FilterDatabase" localSheetId="66" hidden="1">'18 Sept 2023'!$F$10:$F$23</definedName>
    <definedName name="_xlnm._FilterDatabase" localSheetId="79" hidden="1">'19 Jun 2023'!$F$11:$F$24</definedName>
    <definedName name="_xlnm._FilterDatabase" localSheetId="64" hidden="1">'2 Oct 2023'!$F$10:$F$23</definedName>
    <definedName name="_xlnm._FilterDatabase" localSheetId="96" hidden="1">'20 Feb 2023'!$F$11:$F$18</definedName>
    <definedName name="_xlnm._FilterDatabase" localSheetId="92" hidden="1">'20 March 2023'!$F$11:$F$18</definedName>
    <definedName name="_xlnm._FilterDatabase" localSheetId="70" hidden="1">'21 Aug 2023'!$F$11:$F$24</definedName>
    <definedName name="_xlnm._FilterDatabase" localSheetId="83" hidden="1">'22 May 2023'!$F$11:$F$18</definedName>
    <definedName name="_xlnm._FilterDatabase" localSheetId="61" hidden="1">'23 Oct 2023'!$F$9:$F$22</definedName>
    <definedName name="_xlnm._FilterDatabase" localSheetId="87" hidden="1">'24 Apr 2023'!$F$11:$F$18</definedName>
    <definedName name="_xlnm._FilterDatabase" localSheetId="74" hidden="1">'24 July 2023'!$F$11:$F$24</definedName>
    <definedName name="_xlnm._FilterDatabase" localSheetId="65" hidden="1">'25 Sept 2023'!$F$10:$F$23</definedName>
    <definedName name="_xlnm._FilterDatabase" localSheetId="78" hidden="1">'26 Jun 2023'!$F$11:$F$24</definedName>
    <definedName name="_xlnm._FilterDatabase" localSheetId="95" hidden="1">'27 Feb 2023'!$F$11:$F$18</definedName>
    <definedName name="_xlnm._FilterDatabase" localSheetId="91" hidden="1">'27 March 2023'!$F$11:$F$18</definedName>
    <definedName name="_xlnm._FilterDatabase" localSheetId="69" hidden="1">'28 Aug 2023'!$F$10:$F$23</definedName>
    <definedName name="_xlnm._FilterDatabase" localSheetId="82" hidden="1">'29 May 2023'!$F$11:$F$18</definedName>
    <definedName name="_xlnm._FilterDatabase" localSheetId="90" hidden="1">'3 Apr 2023'!$F$11:$F$18</definedName>
    <definedName name="_xlnm._FilterDatabase" localSheetId="77" hidden="1">'3 July 2023'!$F$11:$F$24</definedName>
    <definedName name="_xlnm._FilterDatabase" localSheetId="60" hidden="1">'30 Oct 2023'!$F$9:$F$22</definedName>
    <definedName name="_xlnm._FilterDatabase" localSheetId="73" hidden="1">'31 July 2023'!$F$11:$F$24</definedName>
    <definedName name="_xlnm._FilterDatabase" localSheetId="68" hidden="1">'4 Sept 2023'!$F$10:$F$23</definedName>
    <definedName name="_xlnm._FilterDatabase" localSheetId="81" hidden="1">'5 June 2023'!$F$11:$F$24</definedName>
    <definedName name="_xlnm._FilterDatabase" localSheetId="97" hidden="1">'6 Feb 2023'!$F$11:$F$18</definedName>
    <definedName name="_xlnm._FilterDatabase" localSheetId="94" hidden="1">'6 March 2023'!$F$11:$F$18</definedName>
    <definedName name="_xlnm._FilterDatabase" localSheetId="59" hidden="1">'6 Nov 2023'!$B$5:$K$37</definedName>
    <definedName name="_xlnm._FilterDatabase" localSheetId="72" hidden="1">'7 Aug 2023'!$F$11:$F$24</definedName>
    <definedName name="_xlnm._FilterDatabase" localSheetId="85" hidden="1">'8 May 2023'!$F$11:$F$18</definedName>
    <definedName name="_xlnm._FilterDatabase" localSheetId="63" hidden="1">'9 Oct 2023'!$F$9:$F$22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28" i="97" l="1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7" i="97"/>
  <c r="N8" i="97"/>
  <c r="N9" i="97"/>
  <c r="N10" i="97"/>
  <c r="N11" i="97"/>
  <c r="N12" i="97"/>
  <c r="N13" i="97"/>
  <c r="N14" i="97"/>
  <c r="N15" i="97"/>
  <c r="N16" i="97"/>
  <c r="N17" i="97"/>
  <c r="N18" i="97"/>
  <c r="N19" i="97"/>
  <c r="N20" i="97"/>
  <c r="N21" i="97"/>
  <c r="N22" i="97"/>
  <c r="N23" i="97"/>
  <c r="N24" i="97"/>
  <c r="N25" i="97"/>
  <c r="N26" i="97"/>
  <c r="N27" i="97"/>
  <c r="N28" i="97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6" i="96"/>
  <c r="N7" i="96"/>
  <c r="N8" i="96"/>
  <c r="N9" i="96"/>
  <c r="N10" i="96"/>
  <c r="N11" i="96"/>
  <c r="N12" i="96"/>
  <c r="N13" i="96"/>
  <c r="N14" i="96"/>
  <c r="N15" i="96"/>
  <c r="N16" i="96"/>
  <c r="N17" i="96"/>
  <c r="N18" i="96"/>
  <c r="N19" i="96"/>
  <c r="N20" i="96"/>
  <c r="N21" i="96"/>
  <c r="N22" i="96"/>
  <c r="N23" i="96"/>
  <c r="N24" i="96"/>
  <c r="N25" i="96"/>
  <c r="N26" i="96"/>
  <c r="N27" i="96"/>
  <c r="N28" i="96"/>
  <c r="N28" i="95"/>
  <c r="N27" i="95"/>
  <c r="N26" i="95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N23" i="95"/>
  <c r="N22" i="95"/>
  <c r="N21" i="95"/>
  <c r="N20" i="95"/>
  <c r="N19" i="95"/>
  <c r="N18" i="95"/>
  <c r="N16" i="95"/>
  <c r="N15" i="95"/>
  <c r="N14" i="95"/>
  <c r="N13" i="95"/>
  <c r="N11" i="95"/>
  <c r="N10" i="95"/>
  <c r="N9" i="95"/>
  <c r="N8" i="95"/>
  <c r="N7" i="95"/>
  <c r="N6" i="95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30" a="1"/>
  <c r="N18" i="130"/>
  <c r="N12" i="130" a="1"/>
  <c r="N12" i="130"/>
  <c r="N6" i="130"/>
  <c r="N7" i="130"/>
  <c r="N8" i="130"/>
  <c r="N9" i="130"/>
  <c r="N10" i="130"/>
  <c r="N11" i="130"/>
  <c r="N13" i="130"/>
  <c r="N14" i="130"/>
  <c r="N15" i="130"/>
  <c r="N16" i="130"/>
  <c r="N17" i="130"/>
  <c r="N19" i="130"/>
  <c r="N20" i="130"/>
  <c r="N21" i="130"/>
  <c r="N22" i="130"/>
  <c r="N23" i="130"/>
  <c r="N18" i="129" a="1"/>
  <c r="N18" i="129"/>
  <c r="N12" i="129" a="1"/>
  <c r="N12" i="129"/>
  <c r="N6" i="129"/>
  <c r="N7" i="129"/>
  <c r="N8" i="129"/>
  <c r="N9" i="129"/>
  <c r="N10" i="129"/>
  <c r="N11" i="129"/>
  <c r="N13" i="129"/>
  <c r="N14" i="129"/>
  <c r="N15" i="129"/>
  <c r="N16" i="129"/>
  <c r="N17" i="129"/>
  <c r="N19" i="129"/>
  <c r="N20" i="129"/>
  <c r="N21" i="129"/>
  <c r="N22" i="129"/>
  <c r="N23" i="129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18" i="110" a="1"/>
  <c r="N18" i="110"/>
  <c r="N12" i="110" a="1"/>
  <c r="N12" i="110"/>
  <c r="N6" i="110"/>
  <c r="N7" i="110"/>
  <c r="N8" i="110"/>
  <c r="N9" i="110"/>
  <c r="N10" i="110"/>
  <c r="N11" i="110"/>
  <c r="N13" i="110"/>
  <c r="N14" i="110"/>
  <c r="N15" i="110"/>
  <c r="N16" i="110"/>
  <c r="N17" i="110"/>
  <c r="N19" i="110"/>
  <c r="N20" i="110"/>
  <c r="N21" i="110"/>
  <c r="N22" i="110"/>
  <c r="N23" i="110"/>
  <c r="N18" i="109" a="1"/>
  <c r="N18" i="109"/>
  <c r="N12" i="109" a="1"/>
  <c r="N12" i="109"/>
  <c r="N6" i="109"/>
  <c r="N7" i="109"/>
  <c r="N8" i="109"/>
  <c r="N9" i="109"/>
  <c r="N10" i="109"/>
  <c r="N11" i="109"/>
  <c r="N13" i="109"/>
  <c r="N14" i="109"/>
  <c r="N15" i="109"/>
  <c r="N16" i="109"/>
  <c r="N17" i="109"/>
  <c r="N19" i="109"/>
  <c r="N20" i="109"/>
  <c r="N21" i="109"/>
  <c r="N22" i="109"/>
  <c r="N23" i="109"/>
  <c r="N18" i="108" a="1"/>
  <c r="N18" i="108"/>
  <c r="N12" i="108" a="1"/>
  <c r="N12" i="108"/>
  <c r="N6" i="108"/>
  <c r="N7" i="108"/>
  <c r="N8" i="108"/>
  <c r="N9" i="108"/>
  <c r="N10" i="108"/>
  <c r="N11" i="108"/>
  <c r="N13" i="108"/>
  <c r="N14" i="108"/>
  <c r="N15" i="108"/>
  <c r="N16" i="108"/>
  <c r="N17" i="108"/>
  <c r="N19" i="108"/>
  <c r="N20" i="108"/>
  <c r="N21" i="108"/>
  <c r="N22" i="108"/>
  <c r="N23" i="108"/>
  <c r="N18" i="107" a="1"/>
  <c r="N18" i="107"/>
  <c r="N12" i="107" a="1"/>
  <c r="N12" i="107"/>
  <c r="N6" i="107"/>
  <c r="N7" i="107"/>
  <c r="N8" i="107"/>
  <c r="N9" i="107"/>
  <c r="N10" i="107"/>
  <c r="N11" i="107"/>
  <c r="N13" i="107"/>
  <c r="N14" i="107"/>
  <c r="N15" i="107"/>
  <c r="N16" i="107"/>
  <c r="N17" i="107"/>
  <c r="N19" i="107"/>
  <c r="N20" i="107"/>
  <c r="N21" i="107"/>
  <c r="N22" i="107"/>
  <c r="N23" i="107"/>
  <c r="N18" i="106" a="1"/>
  <c r="N18" i="106"/>
  <c r="N12" i="106" a="1"/>
  <c r="N12" i="106"/>
  <c r="N6" i="106"/>
  <c r="N7" i="106"/>
  <c r="N8" i="106"/>
  <c r="N9" i="106"/>
  <c r="N10" i="106"/>
  <c r="N11" i="106"/>
  <c r="N13" i="106"/>
  <c r="N14" i="106"/>
  <c r="N15" i="106"/>
  <c r="N16" i="106"/>
  <c r="N17" i="106"/>
  <c r="N19" i="106"/>
  <c r="N20" i="106"/>
  <c r="N21" i="106"/>
  <c r="N22" i="106"/>
  <c r="N23" i="106"/>
  <c r="N18" i="105" a="1"/>
  <c r="N18" i="105"/>
  <c r="N12" i="105" a="1"/>
  <c r="N12" i="105"/>
  <c r="N6" i="105"/>
  <c r="N7" i="105"/>
  <c r="N8" i="105"/>
  <c r="N9" i="105"/>
  <c r="N10" i="105"/>
  <c r="N11" i="105"/>
  <c r="N13" i="105"/>
  <c r="N14" i="105"/>
  <c r="N15" i="105"/>
  <c r="N16" i="105"/>
  <c r="N17" i="105"/>
  <c r="N19" i="105"/>
  <c r="N20" i="105"/>
  <c r="N21" i="105"/>
  <c r="N22" i="105"/>
  <c r="N23" i="105"/>
  <c r="N23" i="104"/>
  <c r="N22" i="104"/>
  <c r="N21" i="104"/>
  <c r="N20" i="104"/>
  <c r="N19" i="104"/>
  <c r="N18" i="104" a="1"/>
  <c r="N18" i="104"/>
  <c r="N17" i="104"/>
  <c r="N16" i="104"/>
  <c r="N15" i="104"/>
  <c r="N14" i="104"/>
  <c r="N13" i="104"/>
  <c r="N12" i="104" a="1"/>
  <c r="N12" i="104"/>
  <c r="N11" i="104"/>
  <c r="N10" i="104"/>
  <c r="N9" i="104"/>
  <c r="N8" i="104"/>
  <c r="N7" i="104"/>
  <c r="N6" i="104"/>
  <c r="N23" i="103"/>
  <c r="N22" i="103"/>
  <c r="N21" i="103"/>
  <c r="N20" i="103"/>
  <c r="N19" i="103"/>
  <c r="N18" i="103" a="1"/>
  <c r="N18" i="103"/>
  <c r="N17" i="103"/>
  <c r="N16" i="103"/>
  <c r="N15" i="103"/>
  <c r="N14" i="103"/>
  <c r="N13" i="103"/>
  <c r="N12" i="103" a="1"/>
  <c r="N12" i="103"/>
  <c r="N11" i="103"/>
  <c r="N10" i="103"/>
  <c r="N9" i="103"/>
  <c r="N8" i="103"/>
  <c r="N7" i="103"/>
  <c r="N6" i="103"/>
  <c r="N23" i="102"/>
  <c r="N22" i="102"/>
  <c r="N21" i="102"/>
  <c r="N20" i="102"/>
  <c r="N19" i="102"/>
  <c r="N18" i="102" a="1"/>
  <c r="N18" i="102"/>
  <c r="N17" i="102"/>
  <c r="N16" i="102"/>
  <c r="N15" i="102"/>
  <c r="N14" i="102"/>
  <c r="N13" i="102"/>
  <c r="N12" i="102" a="1"/>
  <c r="N12" i="102"/>
  <c r="N11" i="102"/>
  <c r="N10" i="102"/>
  <c r="N9" i="102"/>
  <c r="N8" i="102"/>
  <c r="N7" i="102"/>
  <c r="N6" i="102"/>
  <c r="N23" i="101"/>
  <c r="N22" i="101"/>
  <c r="N21" i="101"/>
  <c r="N20" i="101"/>
  <c r="N19" i="101"/>
  <c r="N18" i="101" a="1"/>
  <c r="N18" i="101"/>
  <c r="N17" i="101"/>
  <c r="N16" i="101"/>
  <c r="N15" i="101"/>
  <c r="N14" i="101"/>
  <c r="N13" i="101"/>
  <c r="N12" i="101" a="1"/>
  <c r="N12" i="101"/>
  <c r="N11" i="101"/>
  <c r="N10" i="101"/>
  <c r="N9" i="101"/>
  <c r="N8" i="101"/>
  <c r="N7" i="101"/>
  <c r="N6" i="101"/>
  <c r="N23" i="100"/>
  <c r="N22" i="100"/>
  <c r="N21" i="100"/>
  <c r="N20" i="100"/>
  <c r="N19" i="100"/>
  <c r="N18" i="100" a="1"/>
  <c r="N18" i="100"/>
  <c r="N17" i="100"/>
  <c r="N16" i="100"/>
  <c r="N15" i="100"/>
  <c r="N14" i="100"/>
  <c r="N13" i="100"/>
  <c r="N12" i="100" a="1"/>
  <c r="N12" i="100"/>
  <c r="N11" i="100"/>
  <c r="N10" i="100"/>
  <c r="N9" i="100"/>
  <c r="N8" i="100"/>
  <c r="N7" i="100"/>
  <c r="N6" i="100"/>
  <c r="N23" i="99"/>
  <c r="N22" i="99"/>
  <c r="N21" i="99"/>
  <c r="N20" i="99"/>
  <c r="N19" i="99"/>
  <c r="N18" i="99" a="1"/>
  <c r="N18" i="99"/>
  <c r="N17" i="99"/>
  <c r="N16" i="99"/>
  <c r="N15" i="99"/>
  <c r="N14" i="99"/>
  <c r="N13" i="99"/>
  <c r="N12" i="99" a="1"/>
  <c r="N12" i="99"/>
  <c r="N11" i="99"/>
  <c r="N10" i="99"/>
  <c r="N9" i="99"/>
  <c r="N8" i="99"/>
  <c r="N7" i="99"/>
  <c r="N6" i="99"/>
  <c r="N23" i="98"/>
  <c r="N22" i="98"/>
  <c r="N21" i="98"/>
  <c r="N20" i="98"/>
  <c r="N19" i="98"/>
  <c r="N18" i="98" a="1"/>
  <c r="N18" i="98"/>
  <c r="N17" i="98"/>
  <c r="N16" i="98"/>
  <c r="N15" i="98"/>
  <c r="N14" i="98"/>
  <c r="N13" i="98"/>
  <c r="N12" i="98" a="1"/>
  <c r="N12" i="98"/>
  <c r="N11" i="98"/>
  <c r="N10" i="98"/>
  <c r="N9" i="98"/>
  <c r="N8" i="98"/>
  <c r="N7" i="98"/>
  <c r="N6" i="98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<sst xmlns="http://schemas.openxmlformats.org/spreadsheetml/2006/main" count="25088" uniqueCount="2050">
  <si>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</si>
  <si>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</si>
  <si>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</si>
  <si>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</si>
  <si>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</si>
  <si>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</si>
  <si>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</si>
  <si>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</si>
  <si>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</si>
  <si>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</si>
  <si>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</si>
  <si>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</si>
  <si>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</si>
  <si>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</si>
  <si>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</si>
  <si>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</si>
  <si>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</si>
  <si>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</si>
  <si>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</si>
  <si>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</si>
  <si>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</si>
  <si>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</si>
  <si>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</si>
  <si>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</si>
  <si>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</si>
  <si>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</si>
  <si>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</si>
  <si>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</si>
  <si>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</si>
  <si>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</si>
  <si>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</si>
  <si>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</si>
  <si>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</si>
  <si>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</si>
  <si>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</si>
  <si>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</si>
  <si>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</si>
  <si>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</si>
  <si>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</si>
  <si>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</si>
  <si>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</si>
  <si>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</si>
  <si>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</si>
  <si>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</si>
  <si>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</si>
  <si>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</si>
  <si>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</si>
  <si>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</si>
  <si>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</si>
  <si>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</si>
  <si>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</si>
  <si>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</si>
  <si>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</si>
  <si>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</si>
  <si>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</si>
  <si>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</si>
  <si>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</si>
  <si>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</si>
  <si>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</si>
  <si>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</si>
  <si>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</si>
  <si>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</si>
  <si>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</si>
  <si>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</si>
  <si>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</si>
  <si>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</si>
  <si>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</si>
  <si>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</si>
  <si>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</si>
  <si>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</si>
  <si>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</si>
  <si>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</si>
  <si>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</si>
  <si>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</si>
  <si>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</si>
  <si>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Nothing much here...</t>
  </si>
  <si>
    <t>:)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</si>
  <si>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</si>
  <si>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</si>
  <si>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</si>
  <si>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</si>
  <si>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</si>
  <si>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</si>
  <si>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</si>
  <si>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</si>
  <si>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</si>
  <si>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</si>
  <si>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</si>
  <si>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</si>
  <si>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</si>
  <si>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</si>
  <si>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</si>
  <si>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</si>
  <si>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</si>
  <si>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</si>
  <si>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</si>
  <si>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</si>
  <si>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</si>
  <si>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</si>
  <si>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</si>
  <si>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</si>
  <si>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</si>
  <si>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</si>
  <si>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</si>
  <si>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</si>
  <si>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</si>
  <si>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</si>
  <si>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</si>
  <si>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</si>
  <si>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</si>
  <si>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</si>
  <si>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</si>
  <si>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</si>
  <si>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</si>
  <si>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</si>
  <si>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</si>
  <si>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</si>
  <si>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</si>
  <si>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</si>
  <si>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</si>
  <si>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</si>
  <si>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</si>
  <si>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</si>
  <si>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</si>
  <si>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</si>
  <si>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</si>
  <si>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</si>
  <si>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</si>
  <si>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</si>
  <si>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</si>
  <si>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</si>
  <si>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</si>
  <si>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</si>
  <si>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</si>
  <si>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</si>
  <si>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</si>
  <si>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</si>
  <si>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</si>
  <si>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</si>
  <si>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</si>
  <si>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</si>
  <si>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</si>
  <si>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</si>
  <si>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</si>
  <si>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</si>
  <si>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</si>
  <si>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</si>
  <si>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</si>
  <si>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</si>
  <si>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</si>
  <si>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</si>
  <si>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</si>
  <si>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</si>
  <si>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</si>
  <si>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</si>
  <si>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</si>
  <si>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</si>
  <si>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</si>
  <si>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</si>
  <si>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</si>
  <si>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</si>
  <si>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</si>
  <si>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</si>
  <si>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</si>
  <si>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</si>
  <si>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</si>
  <si>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</si>
  <si>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</si>
  <si>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</si>
  <si>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</si>
  <si>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</si>
  <si>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</si>
  <si>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</si>
  <si>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</si>
  <si>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</si>
  <si>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</si>
  <si>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</si>
  <si>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</si>
  <si>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</si>
  <si>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</si>
  <si>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</si>
  <si>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</si>
  <si>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</si>
  <si>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</si>
  <si>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</si>
  <si>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</si>
  <si>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</si>
  <si>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</si>
  <si>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</si>
  <si>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</si>
  <si>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</si>
  <si>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</si>
  <si>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</si>
  <si>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</si>
  <si>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</si>
  <si>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</si>
  <si>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</si>
  <si>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</si>
  <si>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</si>
  <si>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</si>
  <si>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</si>
  <si>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</si>
  <si>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</si>
  <si>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26/8/2024 - 1/9/2024</t>
  </si>
  <si>
    <t>2/9/2024 - 8/9/2024</t>
  </si>
  <si>
    <t>9/9/2024 - 15/9/2024</t>
  </si>
  <si>
    <t>13/9/2024</t>
  </si>
  <si>
    <t>14/9/2024</t>
  </si>
  <si>
    <t>15/9/2024</t>
  </si>
  <si>
    <t>16/9/2024 - 22/9/2024</t>
  </si>
  <si>
    <t>16/9/2024</t>
  </si>
  <si>
    <t>17/9/2024</t>
  </si>
  <si>
    <t>18/9/2024</t>
  </si>
  <si>
    <t>19/9/2024</t>
  </si>
  <si>
    <t>20/9/2024</t>
  </si>
  <si>
    <t>21/9/2024</t>
  </si>
  <si>
    <t>22/9/2024</t>
  </si>
  <si>
    <t>23/9/2024 - 29/9/2024</t>
  </si>
  <si>
    <t>23/9/2024</t>
  </si>
  <si>
    <t>24/9/2024</t>
  </si>
  <si>
    <t>25/9/2024</t>
  </si>
  <si>
    <t>26/9/2024</t>
  </si>
  <si>
    <t>27/9/2024</t>
  </si>
  <si>
    <t>28/9/2024</t>
  </si>
  <si>
    <t>29/9/2024</t>
  </si>
  <si>
    <t>30/9/2024</t>
  </si>
  <si>
    <t>29/7/2024 - 4/8/2024</t>
  </si>
  <si>
    <t>Vijay &amp; Jia Leong</t>
  </si>
  <si>
    <t>5/8/2024 - 11/8/2024</t>
  </si>
  <si>
    <t>Nicholas &amp; Tai Wei</t>
  </si>
  <si>
    <t>12/8/2024 - 18/8/2024</t>
  </si>
  <si>
    <t>13/8/2024</t>
  </si>
  <si>
    <t>14/8/2024</t>
  </si>
  <si>
    <t>15/8/2024</t>
  </si>
  <si>
    <t>16/8/2024</t>
  </si>
  <si>
    <t>17/8/2024</t>
  </si>
  <si>
    <t>18/8/2024</t>
  </si>
  <si>
    <t>Foo &amp; Wei Yen</t>
  </si>
  <si>
    <t>19/8/2024 - 25/8/2024</t>
  </si>
  <si>
    <t>19/8/2024</t>
  </si>
  <si>
    <t>20/8/2024</t>
  </si>
  <si>
    <t>21/8/2024</t>
  </si>
  <si>
    <t>22/8/2024</t>
  </si>
  <si>
    <t>23/8/2024</t>
  </si>
  <si>
    <t>24/8/2024</t>
  </si>
  <si>
    <t>25/8/2024</t>
  </si>
  <si>
    <t>Ivan &amp; Rahhulann</t>
  </si>
  <si>
    <t>8/7/2024 - 14/7/2024</t>
  </si>
  <si>
    <t>13/7/2024</t>
  </si>
  <si>
    <t>14/7/2024</t>
  </si>
  <si>
    <t>Rahhulann &amp; Michael</t>
  </si>
  <si>
    <t>15/7/2024 - 21/7/2024</t>
  </si>
  <si>
    <t>15/7/2024</t>
  </si>
  <si>
    <t>16/7/2024</t>
  </si>
  <si>
    <t>17/7/2024</t>
  </si>
  <si>
    <t>18/7/2024</t>
  </si>
  <si>
    <t>19/7/2024</t>
  </si>
  <si>
    <t>20/7/2024</t>
  </si>
  <si>
    <t>21/7/2024</t>
  </si>
  <si>
    <t>Lucas &amp; QiAn</t>
  </si>
  <si>
    <t>22/7/2024 - 28/7/2024</t>
  </si>
  <si>
    <t>22/7/2024</t>
  </si>
  <si>
    <t>23/7/2024</t>
  </si>
  <si>
    <t>24/7/2024</t>
  </si>
  <si>
    <t>25/7/2024</t>
  </si>
  <si>
    <t>26/7/2024</t>
  </si>
  <si>
    <t>27/7/2024</t>
  </si>
  <si>
    <t>28/7/2024</t>
  </si>
  <si>
    <t>Zi Ming&amp; Wei Jun</t>
  </si>
  <si>
    <t>29/7/2024</t>
  </si>
  <si>
    <t>30/7/2024</t>
  </si>
  <si>
    <t>31/7/2024</t>
  </si>
  <si>
    <t>26/8/2024</t>
  </si>
  <si>
    <t>27/8/2024</t>
  </si>
  <si>
    <t>28/8/2024</t>
  </si>
  <si>
    <t>29/8/2024</t>
  </si>
  <si>
    <t>30/8/2024</t>
  </si>
  <si>
    <t>31/8/2024</t>
  </si>
  <si>
    <t>Lucas &amp; Zi Ming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</si>
  <si>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</si>
  <si>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</si>
  <si>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</si>
  <si>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</si>
  <si>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</si>
  <si>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</si>
  <si>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</si>
  <si>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</si>
  <si>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</si>
  <si>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</si>
  <si>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</si>
  <si>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</si>
  <si>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</si>
  <si>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</si>
  <si>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</si>
  <si>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</si>
  <si>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</si>
  <si>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</si>
  <si>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</si>
  <si>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</si>
  <si>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</si>
  <si>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</si>
  <si>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</si>
  <si>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</si>
  <si>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</si>
  <si>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</si>
  <si>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</si>
  <si>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</si>
  <si>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</si>
  <si>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</si>
  <si>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</si>
  <si>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</si>
  <si>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</si>
  <si>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</si>
  <si>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</si>
  <si>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</si>
  <si>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</si>
  <si>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</si>
  <si>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</si>
  <si>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</si>
  <si>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</si>
  <si>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</si>
  <si>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</si>
  <si>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</si>
  <si>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</si>
  <si>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</si>
  <si>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</si>
  <si>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</si>
  <si>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</si>
  <si>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</si>
  <si>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</si>
  <si>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</si>
  <si>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</si>
  <si>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</si>
  <si>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</si>
  <si>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</si>
  <si>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</si>
  <si>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</si>
  <si>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</si>
  <si>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</si>
  <si>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</si>
  <si>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</si>
  <si>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</si>
  <si>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</si>
  <si>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</si>
  <si>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</si>
  <si>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</si>
  <si>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</si>
  <si>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</si>
  <si>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</si>
  <si>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</si>
  <si>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</si>
  <si>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</si>
  <si>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</si>
  <si>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</si>
  <si>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</si>
  <si>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</si>
  <si>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</si>
  <si>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</si>
  <si>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</si>
  <si>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</si>
  <si>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</si>
  <si>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</si>
  <si>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</si>
  <si>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</si>
  <si>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</si>
  <si>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</si>
  <si>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</si>
  <si>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</si>
  <si>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</si>
  <si>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</si>
  <si>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</si>
  <si>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</si>
  <si>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</si>
  <si>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</si>
  <si>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</si>
  <si>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</si>
  <si>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</si>
  <si>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</si>
  <si>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</si>
  <si>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</si>
  <si>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</si>
  <si>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</si>
  <si>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</si>
  <si>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</si>
  <si>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</si>
  <si>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</si>
  <si>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</si>
  <si>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</si>
  <si>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</si>
  <si>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</si>
  <si>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</si>
  <si>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</si>
  <si>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</si>
  <si>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</si>
  <si>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</si>
  <si>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</si>
  <si>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</si>
  <si>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</si>
  <si>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</si>
  <si>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</si>
  <si>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</si>
  <si>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</si>
  <si>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</si>
  <si>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</si>
  <si>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</si>
  <si>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</si>
  <si>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</si>
  <si>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</si>
  <si>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</si>
  <si>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</si>
  <si>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</si>
  <si>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</si>
  <si>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</si>
  <si>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</si>
  <si>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</si>
  <si>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</si>
  <si>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</si>
  <si>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</si>
  <si>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</si>
  <si>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</si>
  <si>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</si>
  <si>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</si>
  <si>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</si>
  <si>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</si>
  <si>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</si>
  <si>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</si>
  <si>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</si>
  <si>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</si>
  <si>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</si>
  <si>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</si>
  <si>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</si>
  <si>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</si>
  <si>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</si>
  <si>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</si>
  <si>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</si>
  <si>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</si>
  <si>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</si>
  <si>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</si>
  <si>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</si>
  <si>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</si>
  <si>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</si>
  <si>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</si>
  <si>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</si>
  <si>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</si>
  <si>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</si>
  <si>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</si>
  <si>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</si>
  <si>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</si>
  <si>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</si>
  <si>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</si>
  <si>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</si>
  <si>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</si>
  <si>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</si>
  <si>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</si>
  <si>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</si>
  <si>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</si>
  <si>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</si>
  <si>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</si>
  <si>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</si>
  <si>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</si>
  <si>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</si>
  <si>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</si>
  <si>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</si>
  <si>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</si>
  <si>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</si>
  <si>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</si>
  <si>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</si>
  <si>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</si>
  <si>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</si>
  <si>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</si>
  <si>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</si>
  <si>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</si>
  <si>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</si>
  <si>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</si>
  <si>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</si>
  <si>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</si>
  <si>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</si>
  <si>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</si>
  <si>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</si>
  <si>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</si>
  <si>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</si>
  <si>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</si>
  <si>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</si>
  <si>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</si>
  <si>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</si>
  <si>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</si>
  <si>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</si>
  <si>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</si>
  <si>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</si>
  <si>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</si>
  <si>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</si>
  <si>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</si>
  <si>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</si>
  <si>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</si>
  <si>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</si>
  <si>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</si>
  <si>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</si>
  <si>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</si>
  <si>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</si>
  <si>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</si>
  <si>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</si>
  <si>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</si>
  <si>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</si>
  <si>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</si>
  <si>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</si>
  <si>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</si>
  <si>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</si>
  <si>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</si>
  <si>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</si>
  <si>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</si>
  <si>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</si>
  <si>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</si>
  <si>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</si>
  <si>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</si>
  <si>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</si>
  <si>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</si>
  <si>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</si>
  <si>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</si>
  <si>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</si>
  <si>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</si>
  <si>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</si>
  <si>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</si>
  <si>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</si>
  <si>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</si>
  <si>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</si>
  <si>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</si>
  <si>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</si>
  <si>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</si>
  <si>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</si>
  <si>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</si>
  <si>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</si>
  <si>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</si>
  <si>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</si>
  <si>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</si>
  <si>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</si>
  <si>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</si>
  <si>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</si>
  <si>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</si>
  <si>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</si>
  <si>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</si>
  <si>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</si>
  <si>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</si>
  <si>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</si>
  <si>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</si>
  <si>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</si>
  <si>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</si>
  <si>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</si>
  <si>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</si>
  <si>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</si>
  <si>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</si>
  <si>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</si>
  <si>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</si>
  <si>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</si>
  <si>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</si>
  <si>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</si>
  <si>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</si>
  <si>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</si>
  <si>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</si>
  <si>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</si>
  <si>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</si>
  <si>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</si>
  <si>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</si>
  <si>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</si>
  <si>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</si>
  <si>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</si>
  <si>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</si>
  <si>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</si>
  <si>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</si>
  <si>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</si>
  <si>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</si>
  <si>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</si>
  <si>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</si>
  <si>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</si>
  <si>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</si>
  <si>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</si>
  <si>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</si>
  <si>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</si>
  <si>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</si>
  <si>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</si>
  <si>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</si>
  <si>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</si>
  <si>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</si>
  <si>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</si>
  <si>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</si>
  <si>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</si>
  <si>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</si>
  <si>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</si>
  <si>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</si>
  <si>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</si>
  <si>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</si>
  <si>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</si>
  <si>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</si>
  <si>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</si>
  <si>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</si>
  <si>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</si>
  <si>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</si>
  <si>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</si>
  <si>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</si>
  <si>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</si>
  <si>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</si>
  <si>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</si>
  <si>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</si>
  <si>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</si>
  <si>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</si>
  <si>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</si>
  <si>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</si>
  <si>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</si>
  <si>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</si>
  <si>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</si>
  <si>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</si>
  <si>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</si>
  <si>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</si>
  <si>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</si>
  <si>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</si>
  <si>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</si>
  <si>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</si>
  <si>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</si>
  <si>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</si>
  <si>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</si>
  <si>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</si>
  <si>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</si>
  <si>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</si>
  <si>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</si>
  <si>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</si>
  <si>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</si>
  <si>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</si>
  <si>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</si>
  <si>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</si>
  <si>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</si>
  <si>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</si>
  <si>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</si>
  <si>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</si>
  <si>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</si>
  <si>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</si>
  <si>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</si>
  <si>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</si>
  <si>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</si>
  <si>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</si>
  <si>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</si>
  <si>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</si>
  <si>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</si>
  <si>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</si>
  <si>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</si>
  <si>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</si>
  <si>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</si>
  <si>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</si>
  <si>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</si>
  <si>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</si>
  <si>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</si>
  <si>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</si>
  <si>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</si>
  <si>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</si>
  <si>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</si>
  <si>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</si>
  <si>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</si>
  <si>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</si>
  <si>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</si>
  <si>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</si>
  <si>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</si>
  <si>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</si>
  <si>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</si>
  <si>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</si>
  <si>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</si>
  <si>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</si>
  <si>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</si>
  <si>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</si>
  <si>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</si>
  <si>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</si>
  <si>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</si>
  <si>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</si>
  <si>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</si>
  <si>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</si>
  <si>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</si>
  <si>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</si>
  <si>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</si>
  <si>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</si>
  <si>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</si>
  <si>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</si>
  <si>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</si>
  <si>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</si>
  <si>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</si>
  <si>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</si>
  <si>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</si>
  <si>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</si>
  <si>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</si>
  <si>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</si>
  <si>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</si>
  <si>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</si>
  <si>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</si>
  <si>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</si>
  <si>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</si>
  <si>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</si>
  <si>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</si>
  <si>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</si>
  <si>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</si>
  <si>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</si>
  <si>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</si>
  <si>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</si>
  <si>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</si>
  <si>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</si>
  <si>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</si>
  <si>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</si>
  <si>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</si>
  <si>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</si>
  <si>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</si>
  <si>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</si>
  <si>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</si>
  <si>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</si>
  <si>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</si>
  <si>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</si>
  <si>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</si>
  <si>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</si>
  <si>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</si>
  <si>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</si>
  <si>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</si>
  <si>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</si>
  <si>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</si>
  <si>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</si>
  <si>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</si>
  <si>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</si>
  <si>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</si>
  <si>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</si>
  <si>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</si>
  <si>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</si>
  <si>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</si>
  <si>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</si>
  <si>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</si>
  <si>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</si>
  <si>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</si>
  <si>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</si>
  <si>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</si>
  <si>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</si>
  <si>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</si>
  <si>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</si>
  <si>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</si>
  <si>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</si>
  <si>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</si>
  <si>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</si>
  <si>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</si>
  <si>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</si>
  <si>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</si>
  <si>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</si>
  <si>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</si>
  <si>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</si>
  <si>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</si>
  <si>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</si>
  <si>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</si>
  <si>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</si>
  <si>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</si>
  <si>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</si>
  <si>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</si>
  <si>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</si>
  <si>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</si>
  <si>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</si>
  <si>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</si>
  <si>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</si>
  <si>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</si>
  <si>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</si>
  <si>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</si>
  <si>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</si>
  <si>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</si>
  <si>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</si>
  <si>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</si>
  <si>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</si>
  <si>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</si>
  <si>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</si>
  <si>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</si>
  <si>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</si>
  <si>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</si>
  <si>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</si>
  <si>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</si>
  <si>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</si>
  <si>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</si>
  <si>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</si>
  <si>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</si>
  <si>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</si>
  <si>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</si>
  <si>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</si>
  <si>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</si>
  <si>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</si>
  <si>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</si>
  <si>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</si>
  <si>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</si>
  <si>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</si>
  <si>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</si>
  <si>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</si>
  <si>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</si>
  <si>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</si>
  <si>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</si>
  <si>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</si>
  <si>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</si>
  <si>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</si>
  <si>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</si>
  <si>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</si>
  <si>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</si>
  <si>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</si>
  <si>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</si>
  <si>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</si>
  <si>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</si>
  <si>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</si>
  <si>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</si>
  <si>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</si>
  <si>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</si>
  <si>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</si>
  <si>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</si>
  <si>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</si>
  <si>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</si>
  <si>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</si>
  <si>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</si>
  <si>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</si>
  <si>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</si>
  <si>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</si>
  <si>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</si>
  <si>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</si>
  <si>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</si>
  <si>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</si>
  <si>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</si>
  <si>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</si>
  <si>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</si>
  <si>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</si>
  <si>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</si>
  <si>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</si>
  <si>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</si>
  <si>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</si>
  <si>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</si>
  <si>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</si>
  <si>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</si>
  <si>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</si>
  <si>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</si>
  <si>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</si>
  <si>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</si>
  <si>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</si>
  <si>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</si>
  <si>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</si>
  <si>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</si>
  <si>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</si>
  <si>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</si>
  <si>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</si>
  <si>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</si>
  <si>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</si>
  <si>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</si>
  <si>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</si>
  <si>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</si>
  <si>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</si>
  <si>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</si>
  <si>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</si>
  <si>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</si>
  <si>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</si>
  <si>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</si>
  <si>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</si>
  <si>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</si>
  <si>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</si>
  <si>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</si>
  <si>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</si>
  <si>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</si>
  <si>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</si>
  <si>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</si>
  <si>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</si>
  <si>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</si>
  <si>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</si>
  <si>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</si>
  <si>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</si>
  <si>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</si>
  <si>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</si>
  <si>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</si>
  <si>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</si>
  <si>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</si>
  <si>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</si>
  <si>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</si>
  <si>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</si>
  <si>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</si>
  <si>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</si>
  <si>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</si>
  <si>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</si>
  <si>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</si>
  <si>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</si>
  <si>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</si>
  <si>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</si>
  <si>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</si>
  <si>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</si>
  <si>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</si>
  <si>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</si>
  <si>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</si>
  <si>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</si>
  <si>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</si>
  <si>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</si>
  <si>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</si>
  <si>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</si>
  <si>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</si>
  <si>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</si>
  <si>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</si>
  <si>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</si>
  <si>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</si>
  <si>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</si>
  <si>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</si>
  <si>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</si>
  <si>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</si>
  <si>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</si>
  <si>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</si>
  <si>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</si>
  <si>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</si>
  <si>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</si>
  <si>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</si>
  <si>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</si>
  <si>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</si>
  <si>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</si>
  <si>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</si>
  <si>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</si>
  <si>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</si>
  <si>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</si>
  <si>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</si>
  <si>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</si>
  <si>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</si>
  <si>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</si>
  <si>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</si>
  <si>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</si>
  <si>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</si>
  <si>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</si>
  <si>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</si>
  <si>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</si>
  <si>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</si>
  <si>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</si>
  <si>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</si>
  <si>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</si>
  <si>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</si>
  <si>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</si>
  <si>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</si>
  <si>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</si>
  <si>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</si>
  <si>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</si>
  <si>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</si>
  <si>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</si>
  <si>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</si>
  <si>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</si>
  <si>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</si>
  <si>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</si>
  <si>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</si>
  <si>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</si>
  <si>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</si>
  <si>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</si>
  <si>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</si>
  <si>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</si>
  <si>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</si>
  <si>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</si>
  <si>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</si>
  <si>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</si>
  <si>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</si>
  <si>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</si>
  <si>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</si>
  <si>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</si>
  <si>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</si>
  <si>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</si>
  <si>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</si>
  <si>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</si>
  <si>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</si>
  <si>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</si>
  <si>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</si>
  <si>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</si>
  <si>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</si>
  <si>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</si>
  <si>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</si>
  <si>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</si>
  <si>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</si>
  <si>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</si>
  <si>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</si>
  <si>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</si>
  <si>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</si>
  <si>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</si>
  <si>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</si>
  <si>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</si>
  <si>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</si>
  <si>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</si>
  <si>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</si>
  <si>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</si>
  <si>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</si>
  <si>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</si>
  <si>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</si>
  <si>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</si>
  <si>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</si>
  <si>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</si>
  <si>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</si>
  <si>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</si>
  <si>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</si>
  <si>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</si>
  <si>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</si>
  <si>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</si>
  <si>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</si>
  <si>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</si>
  <si>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</si>
  <si>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</si>
  <si>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</si>
  <si>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</si>
  <si>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</si>
  <si>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</si>
  <si>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</si>
  <si>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</si>
  <si>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</si>
  <si>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</si>
  <si>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</si>
  <si>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</si>
  <si>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</si>
  <si>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</si>
  <si>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</si>
  <si>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</si>
  <si>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</si>
  <si>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</si>
  <si>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</si>
  <si>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</si>
  <si>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</si>
  <si>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</si>
  <si>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</si>
  <si>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</si>
  <si>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</si>
  <si>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</si>
  <si>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</si>
  <si>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</si>
  <si>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</si>
  <si>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</si>
  <si>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</si>
  <si>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</si>
  <si>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</si>
  <si>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</si>
  <si>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</si>
  <si>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</si>
  <si>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</si>
  <si>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</si>
  <si>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</si>
  <si>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</si>
  <si>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</si>
  <si>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</si>
  <si>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</si>
  <si>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</si>
  <si>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</si>
  <si>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</si>
  <si>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</si>
  <si>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</si>
  <si>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</si>
  <si>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</si>
  <si>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</si>
  <si>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</si>
  <si>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</si>
  <si>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</si>
  <si>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</si>
  <si>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</si>
  <si>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</si>
  <si>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</si>
  <si>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</si>
  <si>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</si>
  <si>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</si>
  <si>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</si>
  <si>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</si>
  <si>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</si>
  <si>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</si>
  <si>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</si>
  <si>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</si>
  <si>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</si>
  <si>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</si>
  <si>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</si>
  <si>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</si>
  <si>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</si>
  <si>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</si>
  <si>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</si>
  <si>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</si>
  <si>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</si>
  <si>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</si>
  <si>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</si>
  <si>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</si>
  <si>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</si>
  <si>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</si>
  <si>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</si>
  <si>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</si>
  <si>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</si>
  <si>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</si>
  <si>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</si>
  <si>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</si>
  <si>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</si>
  <si>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</si>
  <si>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</si>
  <si>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</si>
  <si>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</si>
  <si>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</si>
  <si>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</si>
  <si>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</si>
  <si>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</si>
  <si>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</si>
  <si>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</si>
  <si>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</si>
  <si>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</si>
  <si>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</si>
  <si>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</si>
  <si>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</si>
  <si>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</si>
  <si>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</si>
  <si>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</si>
  <si>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</si>
  <si>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</si>
  <si>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</si>
  <si>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</si>
  <si>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</si>
  <si>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</si>
  <si>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</si>
  <si>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</si>
  <si>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</si>
  <si>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</si>
  <si>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</si>
  <si>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</si>
  <si>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</si>
  <si>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</si>
  <si>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</si>
  <si>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</si>
  <si>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</si>
  <si>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</si>
  <si>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</si>
  <si>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</si>
  <si>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</si>
  <si>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</si>
  <si>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</si>
  <si>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</si>
  <si>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</si>
  <si>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</si>
  <si>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</si>
  <si>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</si>
  <si>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</si>
  <si>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</si>
  <si>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</si>
  <si>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</si>
  <si>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</si>
  <si>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</si>
  <si>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</si>
  <si>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</si>
  <si>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</si>
  <si>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</si>
  <si>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</si>
  <si>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</si>
  <si>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</si>
  <si>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</si>
  <si>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</si>
  <si>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</si>
  <si>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</si>
  <si>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</si>
  <si>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</si>
  <si>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</si>
  <si>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</si>
  <si>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</si>
  <si>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</si>
  <si>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</si>
  <si>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</si>
  <si>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</si>
  <si>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</si>
  <si>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</si>
  <si>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</si>
  <si>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</si>
  <si>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</si>
  <si>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</si>
  <si>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</si>
  <si>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</si>
  <si>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</si>
  <si>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</si>
  <si>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</si>
  <si>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</si>
  <si>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</si>
  <si>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</si>
  <si>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</si>
  <si>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</si>
  <si>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</si>
  <si>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</si>
  <si>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</si>
  <si>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</si>
  <si>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</si>
  <si>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</si>
  <si>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</si>
  <si>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</si>
  <si>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</si>
  <si>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</si>
  <si>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</si>
  <si>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</si>
  <si>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</si>
  <si>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</si>
  <si>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</si>
  <si>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</si>
  <si>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</si>
  <si>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</si>
  <si>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</si>
  <si>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</si>
  <si>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</si>
  <si>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</si>
  <si>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</si>
  <si>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</si>
  <si>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</si>
  <si>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</si>
  <si>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</si>
  <si>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</si>
  <si>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</si>
  <si>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</si>
  <si>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</si>
  <si>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</si>
  <si>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</si>
  <si>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</si>
  <si>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</si>
  <si>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</si>
  <si>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</si>
  <si>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</si>
  <si>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</si>
  <si>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</si>
  <si>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</si>
  <si>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</si>
  <si>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</si>
  <si>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</si>
  <si>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</si>
  <si>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</si>
  <si>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</si>
  <si>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</si>
  <si>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</si>
  <si>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</si>
  <si>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</si>
  <si>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</si>
  <si>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</si>
  <si>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</si>
  <si>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</si>
  <si>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</si>
  <si>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</si>
  <si>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</si>
  <si>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</si>
  <si>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</si>
  <si>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</si>
  <si>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</si>
  <si>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</si>
  <si>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</si>
  <si>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</si>
  <si>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</si>
  <si>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</si>
  <si>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</si>
  <si>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</si>
  <si>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</si>
  <si>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</si>
  <si>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</si>
  <si>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</si>
  <si>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</si>
  <si>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</si>
  <si>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</si>
  <si>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</si>
  <si>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</si>
  <si>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</si>
  <si>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</si>
  <si>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</si>
  <si>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</si>
  <si>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</si>
  <si>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</si>
  <si>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</si>
  <si>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</si>
  <si>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</si>
  <si>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</si>
  <si>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</si>
  <si>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</si>
  <si>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</si>
  <si>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</si>
  <si>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</si>
  <si>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</si>
  <si>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</si>
  <si>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</si>
  <si>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</si>
  <si>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</si>
  <si>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</si>
  <si>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</si>
  <si>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</si>
  <si>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</si>
  <si>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</si>
  <si>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</si>
  <si>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</si>
  <si>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</si>
  <si>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</si>
  <si>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</si>
  <si>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</si>
  <si>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</si>
  <si>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</si>
  <si>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</si>
  <si>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</si>
  <si>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</si>
  <si>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</si>
  <si>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</si>
  <si>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</si>
  <si>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</si>
  <si>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</si>
  <si>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</si>
  <si>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</si>
  <si>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</si>
  <si>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</si>
  <si>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</si>
  <si>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</si>
  <si>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</si>
  <si>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</si>
  <si>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</si>
  <si>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</si>
  <si>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</si>
  <si>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</si>
  <si>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</si>
  <si>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</si>
  <si>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</si>
  <si>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</si>
  <si>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</si>
  <si>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</si>
  <si>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</si>
  <si>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</si>
  <si>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</si>
  <si>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</si>
  <si>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</si>
  <si>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</si>
  <si>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</si>
  <si>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</si>
  <si>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</si>
  <si>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</si>
  <si>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</si>
  <si>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</si>
  <si>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</si>
  <si>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</si>
  <si>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</si>
  <si>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</si>
  <si>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</si>
  <si>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</si>
  <si>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</si>
  <si>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</si>
  <si>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</si>
  <si>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</si>
  <si>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</si>
  <si>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</si>
  <si>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</si>
  <si>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</si>
  <si>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</si>
  <si>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</si>
  <si>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</si>
  <si>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</si>
  <si>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</si>
  <si>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</si>
  <si>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</si>
  <si>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</si>
  <si>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</si>
  <si>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</si>
  <si>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</si>
  <si>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</si>
  <si>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</si>
  <si>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</si>
  <si>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</si>
  <si>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</si>
  <si>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</si>
  <si>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</si>
  <si>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</si>
  <si>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</si>
  <si>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</si>
  <si>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</si>
  <si>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</si>
  <si>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</si>
  <si>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</si>
  <si>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</si>
  <si>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</si>
  <si>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</si>
  <si>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</si>
  <si>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</si>
  <si>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</si>
  <si>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</si>
  <si>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</si>
  <si>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</si>
  <si>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</si>
  <si>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</si>
  <si>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</si>
  <si>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</si>
  <si>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</si>
  <si>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</si>
  <si>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</si>
  <si>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</si>
  <si>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</si>
  <si>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</si>
  <si>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</si>
  <si>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</si>
  <si>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</si>
  <si>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</si>
  <si>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</si>
  <si>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</si>
  <si>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</si>
  <si>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</si>
  <si>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</si>
  <si>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</si>
  <si>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</si>
  <si>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</si>
  <si>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</si>
  <si>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</si>
  <si>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</si>
  <si>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</si>
  <si>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</si>
  <si>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</si>
  <si>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</si>
  <si>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</si>
  <si>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</si>
  <si>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</si>
  <si>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</si>
  <si>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</si>
  <si>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</si>
  <si>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</si>
  <si>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</si>
  <si>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</si>
  <si>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</si>
  <si>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</si>
  <si>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</si>
  <si>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</si>
  <si>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</si>
  <si>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</si>
  <si>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</si>
  <si>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</si>
  <si>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</si>
  <si>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</si>
  <si>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</si>
  <si>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</si>
  <si>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</si>
  <si>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</si>
  <si>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</si>
  <si>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</si>
  <si>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</si>
  <si>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</si>
  <si>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</si>
  <si>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</si>
  <si>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</si>
  <si>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</si>
  <si>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</si>
  <si>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</si>
  <si>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</si>
  <si>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</si>
  <si>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</si>
  <si>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</si>
  <si>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</si>
  <si>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</si>
  <si>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</si>
  <si>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</si>
  <si>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</si>
  <si>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</si>
  <si>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</si>
  <si>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</si>
  <si>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</si>
  <si>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</si>
  <si>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</si>
  <si>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</si>
  <si>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</si>
  <si>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</si>
  <si>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</si>
  <si>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</si>
  <si>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</si>
  <si>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</si>
  <si>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</si>
  <si>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</si>
  <si>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</si>
  <si>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</si>
  <si>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</si>
  <si>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</si>
  <si>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</si>
  <si>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</si>
  <si>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</si>
  <si>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</si>
  <si>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</si>
  <si>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</si>
  <si>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</si>
  <si>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</si>
  <si>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</si>
  <si>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</si>
  <si>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</si>
  <si>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</si>
  <si>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</si>
  <si>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</si>
  <si>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</si>
  <si>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</si>
  <si>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</si>
  <si>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</si>
  <si>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</si>
  <si>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</si>
  <si>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</si>
  <si>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</si>
  <si>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</si>
  <si>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</si>
  <si>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</si>
  <si>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</si>
  <si>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</si>
  <si>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</si>
  <si>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</si>
  <si>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</si>
  <si>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</si>
  <si>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</si>
  <si>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</si>
  <si>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</si>
  <si>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</si>
  <si>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</si>
  <si>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</si>
  <si>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</si>
  <si>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</si>
  <si>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</si>
  <si>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</si>
  <si>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</si>
  <si>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</si>
  <si>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</si>
  <si>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</si>
  <si>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</si>
  <si>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</si>
  <si>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</si>
  <si>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</si>
  <si>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</si>
  <si>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</si>
  <si>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</si>
  <si>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</si>
  <si>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</si>
  <si>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</si>
  <si>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</si>
  <si>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</si>
  <si>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</si>
  <si>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</si>
  <si>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</si>
  <si>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</si>
  <si>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</si>
  <si>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</si>
  <si>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</si>
  <si>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</si>
  <si>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</si>
  <si>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</si>
  <si>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</si>
  <si>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</si>
  <si>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</si>
  <si>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</si>
  <si>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</si>
  <si>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</si>
  <si>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</si>
  <si>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</si>
  <si>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</si>
  <si>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</si>
  <si>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</si>
  <si>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</si>
  <si>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</si>
  <si>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</si>
  <si>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</si>
  <si>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</si>
  <si>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</si>
  <si>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</si>
  <si>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</si>
  <si>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</si>
  <si>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</si>
  <si>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</si>
  <si>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</si>
  <si>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</si>
  <si>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</si>
  <si>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</si>
  <si>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</si>
  <si>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</si>
  <si>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</si>
  <si>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</si>
  <si>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</si>
  <si>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</si>
  <si>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</si>
  <si>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</si>
  <si>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</si>
  <si>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</si>
  <si>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</si>
  <si>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</si>
  <si>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</si>
  <si>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</si>
  <si>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</si>
  <si>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</si>
  <si>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</si>
  <si>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</si>
  <si>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</si>
  <si>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</si>
  <si>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</si>
  <si>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</si>
  <si>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</si>
  <si>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</si>
  <si>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</si>
  <si>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</si>
  <si>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</si>
  <si>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</si>
  <si>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</si>
  <si>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</si>
  <si>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</si>
  <si>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</si>
  <si>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</si>
  <si>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</si>
  <si>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</si>
  <si>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</si>
  <si>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</si>
  <si>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</si>
  <si>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</si>
  <si>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</si>
  <si>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</si>
  <si>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</si>
  <si>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</si>
  <si>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</si>
  <si>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</si>
  <si>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</si>
  <si>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</si>
  <si>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</si>
  <si>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</si>
  <si>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</si>
  <si>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</si>
  <si>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</si>
  <si>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</si>
  <si>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</si>
  <si>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</si>
  <si>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</si>
  <si>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</si>
  <si>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</si>
  <si>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</si>
  <si>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</si>
  <si>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</si>
  <si>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</si>
  <si>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</si>
  <si>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</si>
  <si>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</si>
  <si>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</si>
  <si>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</si>
  <si>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</si>
  <si>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</si>
  <si>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</si>
  <si>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</si>
  <si>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</si>
  <si>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</si>
  <si>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</si>
  <si>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</si>
  <si>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</si>
  <si>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</si>
  <si>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</si>
  <si>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</si>
  <si>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</si>
  <si>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</si>
  <si>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</si>
  <si>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</si>
  <si>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</si>
  <si>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</si>
  <si>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</si>
  <si>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</si>
  <si>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</si>
  <si>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</si>
  <si>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</si>
  <si>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</si>
  <si>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</si>
  <si>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</si>
  <si>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</si>
  <si>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</si>
  <si>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</si>
  <si>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</si>
  <si>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</si>
  <si>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</si>
  <si>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</si>
  <si>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</si>
  <si>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</si>
  <si>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</si>
  <si>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</si>
  <si>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</si>
  <si>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</si>
  <si>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</si>
  <si>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</si>
  <si>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</si>
  <si>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</si>
  <si>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</si>
  <si>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</si>
  <si>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</si>
  <si>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</si>
  <si>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</si>
  <si>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</si>
  <si>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</si>
  <si>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</si>
  <si>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</si>
  <si>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</si>
  <si>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</si>
  <si>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</si>
  <si>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</si>
  <si>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</si>
  <si>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</si>
  <si>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</si>
  <si>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</si>
  <si>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</si>
  <si>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</si>
  <si>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</si>
  <si>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</si>
  <si>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</si>
  <si>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</si>
  <si>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</si>
  <si>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</si>
  <si>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</si>
  <si>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</si>
  <si>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</si>
  <si>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</si>
  <si>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</si>
  <si>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</si>
  <si>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</si>
  <si>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</si>
  <si>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</si>
  <si>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</si>
  <si>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</si>
  <si>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</si>
  <si>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</si>
  <si>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</si>
  <si>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</si>
  <si>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</si>
  <si>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</si>
  <si>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</si>
  <si>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</si>
  <si>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</si>
  <si>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</si>
  <si>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</si>
  <si>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</si>
  <si>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</si>
  <si>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</si>
  <si>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</si>
  <si>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</si>
  <si>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</si>
  <si>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</si>
  <si>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</si>
  <si>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</si>
  <si>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</si>
  <si>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</si>
  <si>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</si>
  <si>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</si>
  <si>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</si>
  <si>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</si>
  <si>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</si>
  <si>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</si>
  <si>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</si>
  <si>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</si>
  <si>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</si>
  <si>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</si>
  <si>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</si>
  <si>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</si>
  <si>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</si>
  <si>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</si>
  <si>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</si>
  <si>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</si>
  <si>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</si>
  <si>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</si>
  <si>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</si>
  <si>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</si>
  <si>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</si>
  <si>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</si>
  <si>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</si>
  <si>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</si>
  <si>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</si>
  <si>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</si>
  <si>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</si>
  <si>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</si>
  <si>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</si>
  <si>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</si>
  <si>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</si>
  <si>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</si>
  <si>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</si>
  <si>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</si>
  <si>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</si>
  <si>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</si>
  <si>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</si>
  <si>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</si>
  <si>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</si>
  <si>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</si>
  <si>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</si>
  <si>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</si>
  <si>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</si>
  <si>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</si>
  <si>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</si>
  <si>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</si>
  <si>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</si>
  <si>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</si>
  <si>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</si>
  <si>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</si>
  <si>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</si>
  <si>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</si>
  <si>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</si>
  <si>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</si>
  <si>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</si>
  <si>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</si>
  <si>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</si>
  <si>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</si>
  <si>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</si>
  <si>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</si>
  <si>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</si>
  <si>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</si>
  <si>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</si>
  <si>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</si>
  <si>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</si>
  <si>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</si>
  <si>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</si>
  <si>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</si>
  <si>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</si>
  <si>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</si>
  <si>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</si>
  <si>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</si>
  <si>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</si>
  <si>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</si>
  <si>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</si>
  <si>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</si>
  <si>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</si>
  <si>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</si>
  <si>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</si>
  <si>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</si>
  <si>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</si>
  <si>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</si>
  <si>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</si>
  <si>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</si>
  <si>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</si>
  <si>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</si>
  <si>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</si>
  <si>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</si>
  <si>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</si>
  <si>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</si>
  <si>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</si>
  <si>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</si>
  <si>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</si>
  <si>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</si>
  <si>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</si>
  <si>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</si>
  <si>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</si>
  <si>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</si>
  <si>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</si>
  <si>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</si>
  <si>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</si>
  <si>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</si>
  <si>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</si>
  <si>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</si>
  <si>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</si>
  <si>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</si>
  <si>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</si>
  <si>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</si>
  <si>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</si>
  <si>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</si>
  <si>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</si>
  <si>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</si>
  <si>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</si>
  <si>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</si>
  <si>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</si>
  <si>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</si>
  <si>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</si>
  <si>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</si>
  <si>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</si>
  <si>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</si>
  <si>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</si>
  <si>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</si>
  <si>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</si>
  <si>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</si>
  <si>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</si>
  <si>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</si>
  <si>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</si>
  <si>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</si>
  <si>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</si>
  <si>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</si>
  <si>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</si>
  <si>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</si>
  <si>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</si>
  <si>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</si>
  <si>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</si>
  <si>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</si>
  <si>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</si>
  <si>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</si>
  <si>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</si>
  <si>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</si>
  <si>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</si>
  <si>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</si>
  <si>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</si>
  <si>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</si>
  <si>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</si>
  <si>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</si>
  <si>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</si>
  <si>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</si>
  <si>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</si>
  <si>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</si>
  <si>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</si>
  <si>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</si>
  <si>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</si>
  <si>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</si>
  <si>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</si>
  <si>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</si>
  <si>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</si>
  <si>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</si>
  <si>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</si>
  <si>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</si>
  <si>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</si>
  <si>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</si>
  <si>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</si>
  <si>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</si>
  <si>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</si>
  <si>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</si>
  <si>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</si>
  <si>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</si>
  <si>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</si>
  <si>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</si>
  <si>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</si>
  <si>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</si>
  <si>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</si>
  <si>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</si>
  <si>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</si>
  <si>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</si>
  <si>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</si>
  <si>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</si>
  <si>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</si>
  <si>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</si>
  <si>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</si>
  <si>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</si>
  <si>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</si>
  <si>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</si>
  <si>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</si>
  <si>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</si>
  <si>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</si>
  <si>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</si>
  <si>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</si>
  <si>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</si>
  <si>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</si>
  <si>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</si>
  <si>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</si>
  <si>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</si>
  <si>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</si>
  <si>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</si>
  <si>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</si>
  <si>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</si>
  <si>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</si>
  <si>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</si>
  <si>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</si>
  <si>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</si>
  <si>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</si>
  <si>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</si>
  <si>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</si>
  <si>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</si>
  <si>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</si>
  <si>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</si>
  <si>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</si>
  <si>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</si>
  <si>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</si>
  <si>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</si>
  <si>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</si>
  <si>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</si>
  <si>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</si>
  <si>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</si>
  <si>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</si>
  <si>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</si>
  <si>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</si>
  <si>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</si>
  <si>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</si>
  <si>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</si>
  <si>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</si>
  <si>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</si>
  <si>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</si>
  <si>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</si>
  <si>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</si>
  <si>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</si>
  <si>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</si>
  <si>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</si>
  <si>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</si>
  <si>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</si>
  <si>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</si>
  <si>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</si>
  <si>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</si>
  <si>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</si>
  <si>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</si>
  <si>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</si>
  <si>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</si>
  <si>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</si>
  <si>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</si>
  <si>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</si>
  <si>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</si>
  <si>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</si>
  <si>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</si>
  <si>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</si>
  <si>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</si>
  <si>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</si>
  <si>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</si>
  <si>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</si>
  <si>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</si>
  <si>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</si>
  <si>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</si>
  <si>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</si>
  <si>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</si>
  <si>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</si>
  <si>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</si>
  <si>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</si>
  <si>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</si>
  <si>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</si>
  <si>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</si>
  <si>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</si>
  <si>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</si>
  <si>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</si>
  <si>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</si>
  <si>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</si>
  <si>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</si>
  <si>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</si>
  <si>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</si>
  <si>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</si>
  <si>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</si>
  <si>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</si>
  <si>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</si>
  <si>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</si>
  <si>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</si>
  <si>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</si>
  <si>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</si>
  <si>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</si>
  <si>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</si>
  <si>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</si>
  <si>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</si>
  <si>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</si>
  <si>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</si>
  <si>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</si>
  <si>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</si>
  <si>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</si>
  <si>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</si>
  <si>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</si>
  <si>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</si>
  <si>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</si>
  <si>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</si>
  <si>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</si>
  <si>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</si>
  <si>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</si>
  <si>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</si>
  <si>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</si>
  <si>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</si>
  <si>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</si>
  <si>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</si>
  <si>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</si>
  <si>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</si>
  <si>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</si>
  <si>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</si>
  <si>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</si>
  <si>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</si>
  <si>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</si>
  <si>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</si>
  <si>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Ivan</t>
  </si>
  <si>
    <t>Nicholas,Ivan</t>
  </si>
  <si>
    <t>Shaun, Foo</t>
  </si>
  <si>
    <t>QiAn,Wei Jun</t>
  </si>
  <si>
    <t>Not Around</t>
  </si>
  <si>
    <t>Alex,Ivan</t>
  </si>
  <si>
    <t>Wei Jun,QiAn</t>
  </si>
  <si>
    <t>Vijay, Tai Wei</t>
  </si>
  <si>
    <t>QiAn,Wei Jun, Rafi</t>
  </si>
  <si>
    <t>New Part-timer</t>
  </si>
  <si>
    <t>Michael, Tai Wei, Rafi</t>
  </si>
  <si>
    <t>YB,Rahhulann</t>
  </si>
  <si>
    <t>Rafi,Rahhulann</t>
  </si>
  <si>
    <t>Rahhulann</t>
  </si>
  <si>
    <t>Shaun, Maxwell</t>
  </si>
  <si>
    <t>Lucas</t>
  </si>
  <si>
    <t xml:space="preserve">Rafi,Rahhulann </t>
  </si>
  <si>
    <t>Zi Ming</t>
  </si>
  <si>
    <t xml:space="preserve">Alex, Rahhulann </t>
  </si>
  <si>
    <t>Wei Yen, Tai Wei</t>
  </si>
  <si>
    <t>YZ,Rahhulann</t>
  </si>
  <si>
    <t>Maxwell, Tai Wei</t>
  </si>
  <si>
    <t>17/6/2024 - 23/6/2024</t>
  </si>
  <si>
    <t>Wei Yen &amp; Alex</t>
  </si>
  <si>
    <t>Wei Yen &amp; Nicholas</t>
  </si>
  <si>
    <t xml:space="preserve">Wei Yen &amp; Nicholas </t>
  </si>
  <si>
    <t>Hometwon</t>
  </si>
  <si>
    <t>24/6/2024 - 30/6/2024</t>
  </si>
  <si>
    <t>Vijay &amp; Marlon</t>
  </si>
  <si>
    <t>1/7/2024 - 7/7/2024</t>
  </si>
  <si>
    <t>Ivan &amp; Maxwell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</si>
</sst>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0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</fonts>
  <fills count="31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</fills>
  <borders count="12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</borders>
  <cellStyleXfs count="1">
    <xf numFmtId="0" fontId="0" fillId="0" borderId="0"/>
  </cellStyleXfs>
  <cellXfs count="677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39" xfId="0" applyFont="1" applyBorder="1" applyAlignment="1">
      <alignment horizontal="center" vertical="center"/>
    </xf>
    <xf numFmtId="0" fontId="42" fillId="0" borderId="0" xfId="0" applyFont="1" applyAlignment="1">
      <alignment horizontal="left"/>
    </xf>
    <xf numFmtId="0" fontId="40" fillId="0" borderId="113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</cellXfs>
  <cellStyles count="1">
    <cellStyle name="Normal" xfId="0" builtinId="0"/>
  </cellStyles>
  <dxfs count="398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CDB6DE"/>
      <color rgb="FFB6DEBE"/>
      <color rgb="FFCDFFBA"/>
      <color rgb="FFFFA861"/>
      <color rgb="FFFF5500"/>
      <color rgb="FFFCCCA7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37"/>
  <sheetViews>
    <sheetView topLeftCell="J1" workbookViewId="0">
      <selection activeCell="U24" sqref="U24"/>
    </sheetView>
  </sheetViews>
  <sheetFormatPr defaultRowHeight="15"/>
  <cols>
    <col min="2" max="2" width="17" bestFit="1" customWidth="1"/>
    <col min="3" max="4" width="9.28515625" bestFit="1" customWidth="1"/>
    <col min="5" max="7" width="11.42578125" bestFit="1" customWidth="1"/>
    <col min="8" max="8" width="9.28515625" bestFit="1" customWidth="1"/>
    <col min="9" max="9" width="10.28515625" bestFit="1" customWidth="1"/>
    <col min="10" max="11" width="11.42578125" bestFit="1" customWidth="1"/>
    <col min="12" max="12" width="9.28515625" bestFit="1" customWidth="1"/>
    <col min="13" max="13" width="10.28515625" bestFit="1" customWidth="1"/>
    <col min="14" max="15" width="11.42578125" bestFit="1" customWidth="1"/>
    <col min="16" max="17" width="9.28515625" bestFit="1" customWidth="1"/>
    <col min="18" max="20" width="11.42578125" bestFit="1" customWidth="1"/>
    <col min="21" max="21" width="9.28515625" bestFit="1" customWidth="1"/>
    <col min="22" max="24" width="11.42578125" bestFit="1" customWidth="1"/>
    <col min="25" max="25" width="9.28515625" bestFit="1" customWidth="1"/>
    <col min="26" max="26" width="10.28515625" bestFit="1" customWidth="1"/>
    <col min="27" max="28" width="11.42578125" bestFit="1" customWidth="1"/>
    <col min="29" max="30" width="9.28515625" bestFit="1" customWidth="1"/>
    <col min="31" max="33" width="11.42578125" bestFit="1" customWidth="1"/>
    <col min="34" max="34" width="9.28515625" bestFit="1" customWidth="1"/>
    <col min="35" max="35" width="10.28515625" bestFit="1" customWidth="1"/>
    <col min="36" max="37" width="11.42578125" bestFit="1" customWidth="1"/>
    <col min="38" max="39" width="9.28515625" bestFit="1" customWidth="1"/>
    <col min="40" max="42" width="11.42578125" bestFit="1" customWidth="1"/>
    <col min="43" max="43" width="10.28515625" bestFit="1" customWidth="1"/>
    <col min="44" max="46" width="11.42578125" bestFit="1" customWidth="1"/>
    <col min="47" max="47" width="10.28515625" bestFit="1" customWidth="1"/>
    <col min="48" max="50" width="11.42578125" bestFit="1" customWidth="1"/>
    <col min="51" max="52" width="10.28515625" bestFit="1" customWidth="1"/>
    <col min="53" max="55" width="11.42578125" bestFit="1" customWidth="1"/>
  </cols>
  <sheetData>
    <row r="1" spans="1:55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>
      <c r="A2" s="473"/>
      <c r="B2" s="491"/>
      <c r="C2" s="492" t="s">
        <v>0</v>
      </c>
      <c r="D2" s="491"/>
      <c r="E2" s="491"/>
      <c r="F2" s="491"/>
      <c r="G2" s="649"/>
      <c r="H2" s="649"/>
      <c r="I2" s="649"/>
      <c r="J2" s="649"/>
      <c r="K2" s="649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>
      <c r="A4" s="473"/>
      <c r="B4" s="489" t="s">
        <v>1</v>
      </c>
      <c r="C4" s="641">
        <v>2024</v>
      </c>
      <c r="D4" s="642"/>
      <c r="E4" s="642"/>
      <c r="F4" s="642"/>
      <c r="G4" s="642"/>
      <c r="H4" s="642"/>
      <c r="I4" s="642"/>
      <c r="J4" s="642"/>
      <c r="K4" s="642"/>
      <c r="L4" s="642"/>
      <c r="M4" s="642"/>
      <c r="N4" s="642"/>
      <c r="O4" s="642"/>
      <c r="P4" s="642"/>
      <c r="Q4" s="642"/>
      <c r="R4" s="642"/>
      <c r="S4" s="642"/>
      <c r="T4" s="642"/>
      <c r="U4" s="642"/>
      <c r="V4" s="642"/>
      <c r="W4" s="642"/>
      <c r="X4" s="642"/>
      <c r="Y4" s="642"/>
      <c r="Z4" s="642"/>
      <c r="AA4" s="642"/>
      <c r="AB4" s="642"/>
      <c r="AC4" s="642"/>
      <c r="AD4" s="642"/>
      <c r="AE4" s="642"/>
      <c r="AF4" s="642"/>
      <c r="AG4" s="642"/>
      <c r="AH4" s="642"/>
      <c r="AI4" s="642"/>
      <c r="AJ4" s="642"/>
      <c r="AK4" s="642"/>
      <c r="AL4" s="642"/>
      <c r="AM4" s="642"/>
      <c r="AN4" s="642"/>
      <c r="AO4" s="642"/>
      <c r="AP4" s="642"/>
      <c r="AQ4" s="642"/>
      <c r="AR4" s="642"/>
      <c r="AS4" s="642"/>
      <c r="AT4" s="642"/>
      <c r="AU4" s="642"/>
      <c r="AV4" s="642"/>
      <c r="AW4" s="642"/>
      <c r="AX4" s="642"/>
      <c r="AY4" s="642"/>
      <c r="AZ4" s="642"/>
      <c r="BA4" s="642"/>
      <c r="BB4" s="642"/>
      <c r="BC4" s="643"/>
    </row>
    <row r="5" spans="1:55">
      <c r="A5" s="473"/>
      <c r="B5" s="474" t="s">
        <v>1</v>
      </c>
      <c r="C5" s="644" t="s">
        <v>2</v>
      </c>
      <c r="D5" s="644"/>
      <c r="E5" s="644"/>
      <c r="F5" s="644"/>
      <c r="G5" s="644"/>
      <c r="H5" s="644"/>
      <c r="I5" s="644"/>
      <c r="J5" s="644"/>
      <c r="K5" s="644"/>
      <c r="L5" s="644"/>
      <c r="M5" s="644"/>
      <c r="N5" s="644"/>
      <c r="O5" s="645"/>
      <c r="P5" s="646" t="s">
        <v>3</v>
      </c>
      <c r="Q5" s="646"/>
      <c r="R5" s="646"/>
      <c r="S5" s="646"/>
      <c r="T5" s="646"/>
      <c r="U5" s="646"/>
      <c r="V5" s="646"/>
      <c r="W5" s="646"/>
      <c r="X5" s="646"/>
      <c r="Y5" s="646"/>
      <c r="Z5" s="646"/>
      <c r="AA5" s="646"/>
      <c r="AB5" s="647"/>
      <c r="AC5" s="646" t="s">
        <v>4</v>
      </c>
      <c r="AD5" s="646"/>
      <c r="AE5" s="646"/>
      <c r="AF5" s="646"/>
      <c r="AG5" s="646"/>
      <c r="AH5" s="646"/>
      <c r="AI5" s="646"/>
      <c r="AJ5" s="646"/>
      <c r="AK5" s="646"/>
      <c r="AL5" s="646"/>
      <c r="AM5" s="646"/>
      <c r="AN5" s="646"/>
      <c r="AO5" s="647"/>
      <c r="AP5" s="646" t="s">
        <v>5</v>
      </c>
      <c r="AQ5" s="646"/>
      <c r="AR5" s="646"/>
      <c r="AS5" s="646"/>
      <c r="AT5" s="646"/>
      <c r="AU5" s="646"/>
      <c r="AV5" s="646"/>
      <c r="AW5" s="646"/>
      <c r="AX5" s="646"/>
      <c r="AY5" s="646"/>
      <c r="AZ5" s="646"/>
      <c r="BA5" s="646"/>
      <c r="BB5" s="647"/>
      <c r="BC5" s="485" t="s">
        <v>1</v>
      </c>
    </row>
    <row r="6" spans="1:55">
      <c r="A6" s="473"/>
      <c r="B6" s="475" t="s">
        <v>1</v>
      </c>
      <c r="C6" s="648" t="s">
        <v>6</v>
      </c>
      <c r="D6" s="648"/>
      <c r="E6" s="648"/>
      <c r="F6" s="648"/>
      <c r="G6" s="650"/>
      <c r="H6" s="639" t="s">
        <v>7</v>
      </c>
      <c r="I6" s="639"/>
      <c r="J6" s="639"/>
      <c r="K6" s="640"/>
      <c r="L6" s="639" t="s">
        <v>8</v>
      </c>
      <c r="M6" s="639"/>
      <c r="N6" s="639"/>
      <c r="O6" s="640"/>
      <c r="P6" s="639" t="s">
        <v>9</v>
      </c>
      <c r="Q6" s="639"/>
      <c r="R6" s="639"/>
      <c r="S6" s="639"/>
      <c r="T6" s="640"/>
      <c r="U6" s="639" t="s">
        <v>10</v>
      </c>
      <c r="V6" s="639"/>
      <c r="W6" s="639"/>
      <c r="X6" s="640"/>
      <c r="Y6" s="639" t="s">
        <v>11</v>
      </c>
      <c r="Z6" s="639"/>
      <c r="AA6" s="639"/>
      <c r="AB6" s="640"/>
      <c r="AC6" s="639" t="s">
        <v>12</v>
      </c>
      <c r="AD6" s="639"/>
      <c r="AE6" s="639"/>
      <c r="AF6" s="639"/>
      <c r="AG6" s="640"/>
      <c r="AH6" s="639" t="s">
        <v>13</v>
      </c>
      <c r="AI6" s="639"/>
      <c r="AJ6" s="639"/>
      <c r="AK6" s="640"/>
      <c r="AL6" s="639" t="s">
        <v>14</v>
      </c>
      <c r="AM6" s="639"/>
      <c r="AN6" s="639"/>
      <c r="AO6" s="639"/>
      <c r="AP6" s="640"/>
      <c r="AQ6" s="639" t="s">
        <v>15</v>
      </c>
      <c r="AR6" s="639"/>
      <c r="AS6" s="639"/>
      <c r="AT6" s="640"/>
      <c r="AU6" s="639" t="s">
        <v>16</v>
      </c>
      <c r="AV6" s="639"/>
      <c r="AW6" s="639"/>
      <c r="AX6" s="640"/>
      <c r="AY6" s="648" t="s">
        <v>17</v>
      </c>
      <c r="AZ6" s="648"/>
      <c r="BA6" s="648"/>
      <c r="BB6" s="648"/>
      <c r="BC6" s="490" t="s">
        <v>1</v>
      </c>
    </row>
    <row r="7" spans="1:55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473" t="s">
        <v>1</v>
      </c>
      <c r="V24" s="473"/>
      <c r="W24" s="473"/>
      <c r="X24" s="477" t="s">
        <v>1</v>
      </c>
      <c r="Y24" s="473" t="s">
        <v>1</v>
      </c>
      <c r="Z24" s="473"/>
      <c r="AA24" s="473"/>
      <c r="AB24" s="477" t="s">
        <v>1</v>
      </c>
      <c r="AC24" s="473" t="s">
        <v>1</v>
      </c>
      <c r="AD24" s="473"/>
      <c r="AE24" s="473"/>
      <c r="AF24" s="473"/>
      <c r="AG24" s="477" t="s">
        <v>1</v>
      </c>
      <c r="AH24" s="473" t="s">
        <v>1</v>
      </c>
      <c r="AI24" s="473"/>
      <c r="AJ24" s="473"/>
      <c r="AK24" s="477" t="s">
        <v>1</v>
      </c>
      <c r="AL24" s="473" t="s">
        <v>1</v>
      </c>
      <c r="AM24" s="473"/>
      <c r="AN24" s="473"/>
      <c r="AO24" s="473"/>
      <c r="AP24" s="477" t="s">
        <v>1</v>
      </c>
      <c r="AQ24" s="473" t="s">
        <v>1</v>
      </c>
      <c r="AR24" s="473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</sheetData>
  <mergeCells count="18">
    <mergeCell ref="G2:K2"/>
    <mergeCell ref="C6:G6"/>
    <mergeCell ref="H6:K6"/>
    <mergeCell ref="L6:O6"/>
    <mergeCell ref="P6:T6"/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28"/>
  <sheetViews>
    <sheetView workbookViewId="0">
      <selection activeCell="A28" sqref="A28"/>
    </sheetView>
  </sheetViews>
  <sheetFormatPr defaultColWidth="9" defaultRowHeight="15"/>
  <cols>
    <col min="1" max="16384" width="9" style="24"/>
  </cols>
  <sheetData>
    <row r="1" spans="1:3">
      <c r="A1" s="651" t="s">
        <v>75</v>
      </c>
      <c r="B1" s="651"/>
      <c r="C1" s="24" t="s">
        <v>76</v>
      </c>
    </row>
    <row r="28" spans="1:1">
      <c r="A28" s="568"/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79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7" priority="1">
      <formula>AND(ISNUMBER(N6), N6&gt;=5, NOT(ISBLANK(O6)))</formula>
    </cfRule>
    <cfRule type="expression" dxfId="396" priority="2">
      <formula>AND(ISNUMBER(N6), N6&gt;=5)</formula>
    </cfRule>
    <cfRule type="expression" dxfId="395" priority="3">
      <formula>AND(ISNUMBER(N6), N6&lt;5, NOT(ISBLANK(O6)))</formula>
    </cfRule>
    <cfRule type="expression" dxfId="394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143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144</v>
      </c>
      <c r="J5" s="223" t="s">
        <v>145</v>
      </c>
      <c r="K5" s="223" t="s">
        <v>146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3" priority="1">
      <formula>AND(ISNUMBER(N6), N6&gt;=5, NOT(ISBLANK(O6)))</formula>
    </cfRule>
    <cfRule type="expression" dxfId="392" priority="2">
      <formula>AND(ISNUMBER(N6), N6&gt;=5)</formula>
    </cfRule>
    <cfRule type="expression" dxfId="391" priority="3">
      <formula>AND(ISNUMBER(N6), N6&lt;5, NOT(ISBLANK(O6)))</formula>
    </cfRule>
    <cfRule type="expression" dxfId="390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147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48</v>
      </c>
      <c r="F5" s="223" t="s">
        <v>148</v>
      </c>
      <c r="G5" s="223" t="s">
        <v>149</v>
      </c>
      <c r="H5" s="223" t="s">
        <v>150</v>
      </c>
      <c r="I5" s="223" t="s">
        <v>151</v>
      </c>
      <c r="J5" s="223" t="s">
        <v>152</v>
      </c>
      <c r="K5" s="223" t="s">
        <v>153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9" priority="1">
      <formula>AND(ISNUMBER(N6), N6&gt;=5, NOT(ISBLANK(O6)))</formula>
    </cfRule>
    <cfRule type="expression" dxfId="388" priority="2">
      <formula>AND(ISNUMBER(N6), N6&gt;=5)</formula>
    </cfRule>
    <cfRule type="expression" dxfId="387" priority="3">
      <formula>AND(ISNUMBER(N6), N6&lt;5, NOT(ISBLANK(O6)))</formula>
    </cfRule>
    <cfRule type="expression" dxfId="386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154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49</v>
      </c>
      <c r="F5" s="223" t="s">
        <v>155</v>
      </c>
      <c r="G5" s="223" t="s">
        <v>156</v>
      </c>
      <c r="H5" s="223" t="s">
        <v>157</v>
      </c>
      <c r="I5" s="223" t="s">
        <v>158</v>
      </c>
      <c r="J5" s="223" t="s">
        <v>159</v>
      </c>
      <c r="K5" s="223" t="s">
        <v>160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  <row r="62" spans="2:15">
      <c r="D62" t="s">
        <v>161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5" priority="1">
      <formula>AND(ISNUMBER(N6), N6&gt;=5, NOT(ISBLANK(O6)))</formula>
    </cfRule>
    <cfRule type="expression" dxfId="384" priority="2">
      <formula>AND(ISNUMBER(N6), N6&gt;=5)</formula>
    </cfRule>
    <cfRule type="expression" dxfId="383" priority="3">
      <formula>AND(ISNUMBER(N6), N6&lt;5, NOT(ISBLANK(O6)))</formula>
    </cfRule>
    <cfRule type="expression" dxfId="382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162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1" priority="1">
      <formula>AND(ISNUMBER(N6), N6&gt;=5, NOT(ISBLANK(O6)))</formula>
    </cfRule>
    <cfRule type="expression" dxfId="380" priority="2">
      <formula>AND(ISNUMBER(N6), N6&gt;=5)</formula>
    </cfRule>
    <cfRule type="expression" dxfId="379" priority="3">
      <formula>AND(ISNUMBER(N6), N6&lt;5, NOT(ISBLANK(O6)))</formula>
    </cfRule>
    <cfRule type="expression" dxfId="378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168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7" priority="1">
      <formula>AND(ISNUMBER(N6), N6&gt;=5, NOT(ISBLANK(O6)))</formula>
    </cfRule>
    <cfRule type="expression" dxfId="376" priority="2">
      <formula>AND(ISNUMBER(N6), N6&gt;=5)</formula>
    </cfRule>
    <cfRule type="expression" dxfId="375" priority="3">
      <formula>AND(ISNUMBER(N6), N6&lt;5, NOT(ISBLANK(O6)))</formula>
    </cfRule>
    <cfRule type="expression" dxfId="374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169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45607</v>
      </c>
      <c r="F5" s="223">
        <v>45637</v>
      </c>
      <c r="G5" s="223" t="s">
        <v>170</v>
      </c>
      <c r="H5" s="223" t="s">
        <v>171</v>
      </c>
      <c r="I5" s="223" t="s">
        <v>172</v>
      </c>
      <c r="J5" s="223" t="s">
        <v>173</v>
      </c>
      <c r="K5" s="223" t="s">
        <v>174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3" priority="1">
      <formula>AND(ISNUMBER(N6), N6&gt;=5, NOT(ISBLANK(O6)))</formula>
    </cfRule>
    <cfRule type="expression" dxfId="372" priority="2">
      <formula>AND(ISNUMBER(N6), N6&gt;=5)</formula>
    </cfRule>
    <cfRule type="expression" dxfId="371" priority="3">
      <formula>AND(ISNUMBER(N6), N6&lt;5, NOT(ISBLANK(O6)))</formula>
    </cfRule>
    <cfRule type="expression" dxfId="370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175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46</v>
      </c>
      <c r="F5" s="223" t="s">
        <v>176</v>
      </c>
      <c r="G5" s="223" t="s">
        <v>177</v>
      </c>
      <c r="H5" s="223" t="s">
        <v>178</v>
      </c>
      <c r="I5" s="223" t="s">
        <v>179</v>
      </c>
      <c r="J5" s="223" t="s">
        <v>180</v>
      </c>
      <c r="K5" s="223" t="s">
        <v>181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9" priority="1">
      <formula>AND(ISNUMBER(N6), N6&gt;=5, NOT(ISBLANK(O6)))</formula>
    </cfRule>
    <cfRule type="expression" dxfId="368" priority="2">
      <formula>AND(ISNUMBER(N6), N6&gt;=5)</formula>
    </cfRule>
    <cfRule type="expression" dxfId="367" priority="3">
      <formula>AND(ISNUMBER(N6), N6&lt;5, NOT(ISBLANK(O6)))</formula>
    </cfRule>
    <cfRule type="expression" dxfId="366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162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5" priority="1">
      <formula>AND(ISNUMBER(N6), N6&gt;=5, NOT(ISBLANK(O6)))</formula>
    </cfRule>
    <cfRule type="expression" dxfId="364" priority="2">
      <formula>AND(ISNUMBER(N6), N6&gt;=5)</formula>
    </cfRule>
    <cfRule type="expression" dxfId="363" priority="3">
      <formula>AND(ISNUMBER(N6), N6&lt;5, NOT(ISBLANK(O6)))</formula>
    </cfRule>
    <cfRule type="expression" dxfId="362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182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1" priority="1">
      <formula>AND(ISNUMBER(N6), N6&gt;=5, NOT(ISBLANK(O6)))</formula>
    </cfRule>
    <cfRule type="expression" dxfId="360" priority="2">
      <formula>AND(ISNUMBER(N6), N6&gt;=5)</formula>
    </cfRule>
    <cfRule type="expression" dxfId="359" priority="3">
      <formula>AND(ISNUMBER(N6), N6&lt;5, NOT(ISBLANK(O6)))</formula>
    </cfRule>
    <cfRule type="expression" dxfId="358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183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7" priority="1">
      <formula>AND(ISNUMBER(N6), N6&gt;=5, NOT(ISBLANK(O6)))</formula>
    </cfRule>
    <cfRule type="expression" dxfId="356" priority="2">
      <formula>AND(ISNUMBER(N6), N6&gt;=5)</formula>
    </cfRule>
    <cfRule type="expression" dxfId="355" priority="3">
      <formula>AND(ISNUMBER(N6), N6&lt;5, NOT(ISBLANK(O6)))</formula>
    </cfRule>
    <cfRule type="expression" dxfId="354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185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43</v>
      </c>
      <c r="F5" s="223" t="s">
        <v>186</v>
      </c>
      <c r="G5" s="223" t="s">
        <v>187</v>
      </c>
      <c r="H5" s="223" t="s">
        <v>188</v>
      </c>
      <c r="I5" s="223" t="s">
        <v>189</v>
      </c>
      <c r="J5" s="223" t="s">
        <v>190</v>
      </c>
      <c r="K5" s="223" t="s">
        <v>191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3" priority="1">
      <formula>AND(ISNUMBER(N6), N6&gt;=5, NOT(ISBLANK(O6)))</formula>
    </cfRule>
    <cfRule type="expression" dxfId="352" priority="2">
      <formula>AND(ISNUMBER(N6), N6&gt;=5)</formula>
    </cfRule>
    <cfRule type="expression" dxfId="351" priority="3">
      <formula>AND(ISNUMBER(N6), N6&lt;5, NOT(ISBLANK(O6)))</formula>
    </cfRule>
    <cfRule type="expression" dxfId="350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192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44</v>
      </c>
      <c r="F5" s="223" t="s">
        <v>193</v>
      </c>
      <c r="G5" s="223" t="s">
        <v>194</v>
      </c>
      <c r="H5" s="223" t="s">
        <v>195</v>
      </c>
      <c r="I5" s="223" t="s">
        <v>196</v>
      </c>
      <c r="J5" s="223" t="s">
        <v>197</v>
      </c>
      <c r="K5" s="223" t="s">
        <v>198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9" priority="1">
      <formula>AND(ISNUMBER(N6), N6&gt;=5, NOT(ISBLANK(O6)))</formula>
    </cfRule>
    <cfRule type="expression" dxfId="348" priority="2">
      <formula>AND(ISNUMBER(N6), N6&gt;=5)</formula>
    </cfRule>
    <cfRule type="expression" dxfId="347" priority="3">
      <formula>AND(ISNUMBER(N6), N6&lt;5, NOT(ISBLANK(O6)))</formula>
    </cfRule>
    <cfRule type="expression" dxfId="346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199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45</v>
      </c>
      <c r="F5" s="223" t="s">
        <v>200</v>
      </c>
      <c r="G5" s="223" t="s">
        <v>201</v>
      </c>
      <c r="H5" s="223" t="s">
        <v>202</v>
      </c>
      <c r="I5" s="223">
        <v>45302</v>
      </c>
      <c r="J5" s="223">
        <v>45333</v>
      </c>
      <c r="K5" s="223">
        <v>45362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5" priority="1">
      <formula>AND(ISNUMBER(N6), N6&gt;=5, NOT(ISBLANK(O6)))</formula>
    </cfRule>
    <cfRule type="expression" dxfId="344" priority="2">
      <formula>AND(ISNUMBER(N6), N6&gt;=5)</formula>
    </cfRule>
    <cfRule type="expression" dxfId="343" priority="3">
      <formula>AND(ISNUMBER(N6), N6&lt;5, NOT(ISBLANK(O6)))</formula>
    </cfRule>
    <cfRule type="expression" dxfId="342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1"/>
  <sheetViews>
    <sheetView zoomScale="115" zoomScaleNormal="115" workbookViewId="0">
      <selection activeCell="E6" sqref="E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203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/>
      <c r="I5" s="223"/>
      <c r="J5" s="223"/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1" priority="1">
      <formula>AND(ISNUMBER(N6), N6&gt;=5, NOT(ISBLANK(O6)))</formula>
    </cfRule>
    <cfRule type="expression" dxfId="340" priority="2">
      <formula>AND(ISNUMBER(N6), N6&gt;=5)</formula>
    </cfRule>
    <cfRule type="expression" dxfId="339" priority="3">
      <formula>AND(ISNUMBER(N6), N6&lt;5, NOT(ISBLANK(O6)))</formula>
    </cfRule>
    <cfRule type="expression" dxfId="338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204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45331</v>
      </c>
      <c r="F5" s="223">
        <v>45360</v>
      </c>
      <c r="G5" s="223">
        <v>45391</v>
      </c>
      <c r="H5" s="223">
        <v>45421</v>
      </c>
      <c r="I5" s="223">
        <v>45452</v>
      </c>
      <c r="J5" s="223">
        <v>45482</v>
      </c>
      <c r="K5" s="223">
        <v>45513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7" priority="1">
      <formula>AND(ISNUMBER(N6), N6&gt;=5, NOT(ISBLANK(O6)))</formula>
    </cfRule>
    <cfRule type="expression" dxfId="336" priority="2">
      <formula>AND(ISNUMBER(N6), N6&gt;=5)</formula>
    </cfRule>
    <cfRule type="expression" dxfId="335" priority="3">
      <formula>AND(ISNUMBER(N6), N6&lt;5, NOT(ISBLANK(O6)))</formula>
    </cfRule>
    <cfRule type="expression" dxfId="334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205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45544</v>
      </c>
      <c r="F5" s="223">
        <v>45574</v>
      </c>
      <c r="G5" s="223">
        <v>45605</v>
      </c>
      <c r="H5" s="223">
        <v>45635</v>
      </c>
      <c r="I5" s="223" t="s">
        <v>206</v>
      </c>
      <c r="J5" s="223" t="s">
        <v>207</v>
      </c>
      <c r="K5" s="223" t="s">
        <v>208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3" priority="1">
      <formula>AND(ISNUMBER(N6), N6&gt;=5, NOT(ISBLANK(O6)))</formula>
    </cfRule>
    <cfRule type="expression" dxfId="332" priority="2">
      <formula>AND(ISNUMBER(N6), N6&gt;=5)</formula>
    </cfRule>
    <cfRule type="expression" dxfId="331" priority="3">
      <formula>AND(ISNUMBER(N6), N6&lt;5, NOT(ISBLANK(O6)))</formula>
    </cfRule>
    <cfRule type="expression" dxfId="330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209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210</v>
      </c>
      <c r="F5" s="223" t="s">
        <v>211</v>
      </c>
      <c r="G5" s="223" t="s">
        <v>212</v>
      </c>
      <c r="H5" s="223" t="s">
        <v>213</v>
      </c>
      <c r="I5" s="223" t="s">
        <v>214</v>
      </c>
      <c r="J5" s="223" t="s">
        <v>215</v>
      </c>
      <c r="K5" s="223" t="s">
        <v>216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9" priority="1">
      <formula>AND(ISNUMBER(N6), N6&gt;=5, NOT(ISBLANK(O6)))</formula>
    </cfRule>
    <cfRule type="expression" dxfId="328" priority="2">
      <formula>AND(ISNUMBER(N6), N6&gt;=5)</formula>
    </cfRule>
    <cfRule type="expression" dxfId="327" priority="3">
      <formula>AND(ISNUMBER(N6), N6&lt;5, NOT(ISBLANK(O6)))</formula>
    </cfRule>
    <cfRule type="expression" dxfId="326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217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218</v>
      </c>
      <c r="F5" s="223" t="s">
        <v>219</v>
      </c>
      <c r="G5" s="223" t="s">
        <v>220</v>
      </c>
      <c r="H5" s="223" t="s">
        <v>221</v>
      </c>
      <c r="I5" s="223" t="s">
        <v>222</v>
      </c>
      <c r="J5" s="223" t="s">
        <v>223</v>
      </c>
      <c r="K5" s="223" t="s">
        <v>224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5" priority="1">
      <formula>AND(ISNUMBER(N6), N6&gt;=5, NOT(ISBLANK(O6)))</formula>
    </cfRule>
    <cfRule type="expression" dxfId="324" priority="2">
      <formula>AND(ISNUMBER(N6), N6&gt;=5)</formula>
    </cfRule>
    <cfRule type="expression" dxfId="323" priority="3">
      <formula>AND(ISNUMBER(N6), N6&lt;5, NOT(ISBLANK(O6)))</formula>
    </cfRule>
    <cfRule type="expression" dxfId="322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1"/>
  <sheetViews>
    <sheetView zoomScale="115" zoomScaleNormal="115" workbookViewId="0">
      <selection activeCell="K5" sqref="K5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182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225</v>
      </c>
      <c r="F5" s="223"/>
      <c r="G5" s="223"/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1" priority="1">
      <formula>AND(ISNUMBER(N6), N6&gt;=5, NOT(ISBLANK(O6)))</formula>
    </cfRule>
    <cfRule type="expression" dxfId="320" priority="2">
      <formula>AND(ISNUMBER(N6), N6&gt;=5)</formula>
    </cfRule>
    <cfRule type="expression" dxfId="319" priority="3">
      <formula>AND(ISNUMBER(N6), N6&lt;5, NOT(ISBLANK(O6)))</formula>
    </cfRule>
    <cfRule type="expression" dxfId="318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B1:T61"/>
  <sheetViews>
    <sheetView zoomScale="115" zoomScaleNormal="115" workbookViewId="0">
      <selection activeCell="E5" sqref="E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226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>
        <v>45299</v>
      </c>
      <c r="I5" s="223">
        <v>45330</v>
      </c>
      <c r="J5" s="223">
        <v>45359</v>
      </c>
      <c r="K5" s="223">
        <v>45390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 t="s">
        <v>227</v>
      </c>
      <c r="I6" s="282" t="s">
        <v>227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17" priority="1">
      <formula>AND(ISNUMBER(N6), N6&gt;=5, NOT(ISBLANK(O6)))</formula>
    </cfRule>
    <cfRule type="expression" dxfId="316" priority="2">
      <formula>AND(ISNUMBER(N6), N6&gt;=5)</formula>
    </cfRule>
    <cfRule type="expression" dxfId="315" priority="3">
      <formula>AND(ISNUMBER(N6), N6&lt;5, NOT(ISBLANK(O6)))</formula>
    </cfRule>
    <cfRule type="expression" dxfId="314" priority="4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B1:T61"/>
  <sheetViews>
    <sheetView zoomScale="115" zoomScaleNormal="115" workbookViewId="0">
      <selection activeCell="F14" sqref="F14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228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45420</v>
      </c>
      <c r="F5" s="223">
        <v>45451</v>
      </c>
      <c r="G5" s="223">
        <v>45481</v>
      </c>
      <c r="H5" s="223">
        <v>45512</v>
      </c>
      <c r="I5" s="223">
        <v>45543</v>
      </c>
      <c r="J5" s="223">
        <v>45573</v>
      </c>
      <c r="K5" s="223">
        <v>45604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229</v>
      </c>
      <c r="F6" s="282" t="s">
        <v>229</v>
      </c>
      <c r="G6" s="282" t="s">
        <v>229</v>
      </c>
      <c r="H6" s="282" t="s">
        <v>229</v>
      </c>
      <c r="I6" s="282" t="s">
        <v>229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13" priority="1">
      <formula>AND(ISNUMBER(N6), N6&gt;=5, NOT(ISBLANK(O6)))</formula>
    </cfRule>
    <cfRule type="expression" dxfId="312" priority="2">
      <formula>AND(ISNUMBER(N6), N6&gt;=5)</formula>
    </cfRule>
    <cfRule type="expression" dxfId="311" priority="3">
      <formula>AND(ISNUMBER(N6), N6&lt;5, NOT(ISBLANK(O6)))</formula>
    </cfRule>
    <cfRule type="expression" dxfId="310" priority="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230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45634</v>
      </c>
      <c r="F5" s="223" t="s">
        <v>231</v>
      </c>
      <c r="G5" s="223" t="s">
        <v>232</v>
      </c>
      <c r="H5" s="223" t="s">
        <v>233</v>
      </c>
      <c r="I5" s="223" t="s">
        <v>234</v>
      </c>
      <c r="J5" s="223" t="s">
        <v>235</v>
      </c>
      <c r="K5" s="223" t="s">
        <v>236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237</v>
      </c>
      <c r="F6" s="282" t="s">
        <v>237</v>
      </c>
      <c r="G6" s="282" t="s">
        <v>237</v>
      </c>
      <c r="H6" s="282" t="s">
        <v>237</v>
      </c>
      <c r="I6" s="282" t="s">
        <v>237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09" priority="1">
      <formula>AND(ISNUMBER(N6), N6&gt;=5, NOT(ISBLANK(O6)))</formula>
    </cfRule>
    <cfRule type="expression" dxfId="308" priority="2">
      <formula>AND(ISNUMBER(N6), N6&gt;=5)</formula>
    </cfRule>
    <cfRule type="expression" dxfId="307" priority="3">
      <formula>AND(ISNUMBER(N6), N6&lt;5, NOT(ISBLANK(O6)))</formula>
    </cfRule>
    <cfRule type="expression" dxfId="306" priority="4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238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239</v>
      </c>
      <c r="F5" s="223" t="s">
        <v>240</v>
      </c>
      <c r="G5" s="223" t="s">
        <v>241</v>
      </c>
      <c r="H5" s="223" t="s">
        <v>242</v>
      </c>
      <c r="I5" s="223" t="s">
        <v>243</v>
      </c>
      <c r="J5" s="223" t="s">
        <v>244</v>
      </c>
      <c r="K5" s="223" t="s">
        <v>245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246</v>
      </c>
      <c r="F6" s="282" t="s">
        <v>246</v>
      </c>
      <c r="G6" s="282" t="s">
        <v>246</v>
      </c>
      <c r="H6" s="282" t="s">
        <v>246</v>
      </c>
      <c r="I6" s="282" t="s">
        <v>246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05" priority="1">
      <formula>AND(ISNUMBER(N6), N6&gt;=5, NOT(ISBLANK(O6)))</formula>
    </cfRule>
    <cfRule type="expression" dxfId="304" priority="2">
      <formula>AND(ISNUMBER(N6), N6&gt;=5)</formula>
    </cfRule>
    <cfRule type="expression" dxfId="303" priority="3">
      <formula>AND(ISNUMBER(N6), N6&lt;5, NOT(ISBLANK(O6)))</formula>
    </cfRule>
    <cfRule type="expression" dxfId="302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B1:T61"/>
  <sheetViews>
    <sheetView zoomScale="115" zoomScaleNormal="115" workbookViewId="0">
      <selection activeCell="I6" sqref="I6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247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45511</v>
      </c>
      <c r="F5" s="223">
        <v>45542</v>
      </c>
      <c r="G5" s="223">
        <v>45572</v>
      </c>
      <c r="H5" s="223">
        <v>45603</v>
      </c>
      <c r="I5" s="223">
        <v>45633</v>
      </c>
      <c r="J5" s="223" t="s">
        <v>248</v>
      </c>
      <c r="K5" s="223" t="s">
        <v>249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250</v>
      </c>
      <c r="F6" s="605" t="s">
        <v>250</v>
      </c>
      <c r="G6" s="605" t="s">
        <v>250</v>
      </c>
      <c r="H6" s="605" t="s">
        <v>250</v>
      </c>
      <c r="I6" s="605" t="s">
        <v>250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01" priority="1">
      <formula>AND(ISNUMBER(N6), N6&gt;=5, NOT(ISBLANK(O6)))</formula>
    </cfRule>
    <cfRule type="expression" dxfId="300" priority="2">
      <formula>AND(ISNUMBER(N6), N6&gt;=5)</formula>
    </cfRule>
    <cfRule type="expression" dxfId="299" priority="3">
      <formula>AND(ISNUMBER(N6), N6&lt;5, NOT(ISBLANK(O6)))</formula>
    </cfRule>
    <cfRule type="expression" dxfId="298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B1:T61"/>
  <sheetViews>
    <sheetView zoomScale="115" zoomScaleNormal="115" workbookViewId="0">
      <selection activeCell="J6" sqref="J6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251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252</v>
      </c>
      <c r="F5" s="223" t="s">
        <v>253</v>
      </c>
      <c r="G5" s="223" t="s">
        <v>254</v>
      </c>
      <c r="H5" s="223" t="s">
        <v>255</v>
      </c>
      <c r="I5" s="223" t="s">
        <v>256</v>
      </c>
      <c r="J5" s="223" t="s">
        <v>257</v>
      </c>
      <c r="K5" s="223" t="s">
        <v>258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259</v>
      </c>
      <c r="F6" s="605" t="s">
        <v>259</v>
      </c>
      <c r="G6" s="605" t="s">
        <v>259</v>
      </c>
      <c r="H6" s="605" t="s">
        <v>259</v>
      </c>
      <c r="I6" s="605" t="s">
        <v>259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97" priority="1">
      <formula>AND(ISNUMBER(N6), N6&gt;=5, NOT(ISBLANK(O6)))</formula>
    </cfRule>
    <cfRule type="expression" dxfId="296" priority="2">
      <formula>AND(ISNUMBER(N6), N6&gt;=5)</formula>
    </cfRule>
    <cfRule type="expression" dxfId="295" priority="3">
      <formula>AND(ISNUMBER(N6), N6&lt;5, NOT(ISBLANK(O6)))</formula>
    </cfRule>
    <cfRule type="expression" dxfId="294" priority="4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B1:T61"/>
  <sheetViews>
    <sheetView zoomScale="115" zoomScaleNormal="115" workbookViewId="0">
      <selection activeCell="J6" sqref="J6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260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261</v>
      </c>
      <c r="F5" s="223" t="s">
        <v>262</v>
      </c>
      <c r="G5" s="223" t="s">
        <v>263</v>
      </c>
      <c r="H5" s="223" t="s">
        <v>264</v>
      </c>
      <c r="I5" s="223" t="s">
        <v>265</v>
      </c>
      <c r="J5" s="223" t="s">
        <v>266</v>
      </c>
      <c r="K5" s="223" t="s">
        <v>267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268</v>
      </c>
      <c r="F6" s="605" t="s">
        <v>268</v>
      </c>
      <c r="G6" s="605" t="s">
        <v>268</v>
      </c>
      <c r="H6" s="605" t="s">
        <v>268</v>
      </c>
      <c r="I6" s="605" t="s">
        <v>268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93" priority="1">
      <formula>AND(ISNUMBER(N6), N6&gt;=5, NOT(ISBLANK(O6)))</formula>
    </cfRule>
    <cfRule type="expression" dxfId="292" priority="2">
      <formula>AND(ISNUMBER(N6), N6&gt;=5)</formula>
    </cfRule>
    <cfRule type="expression" dxfId="291" priority="3">
      <formula>AND(ISNUMBER(N6), N6&lt;5, NOT(ISBLANK(O6)))</formula>
    </cfRule>
    <cfRule type="expression" dxfId="290" priority="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B1:T61"/>
  <sheetViews>
    <sheetView zoomScale="115" zoomScaleNormal="115" workbookViewId="0">
      <selection activeCell="H12" sqref="H12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226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269</v>
      </c>
      <c r="F5" s="223" t="s">
        <v>270</v>
      </c>
      <c r="G5" s="223" t="s">
        <v>271</v>
      </c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227</v>
      </c>
      <c r="F6" s="282" t="s">
        <v>227</v>
      </c>
      <c r="G6" s="282" t="s">
        <v>227</v>
      </c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89" priority="1">
      <formula>AND(ISNUMBER(N6), N6&gt;=5, NOT(ISBLANK(O6)))</formula>
    </cfRule>
    <cfRule type="expression" dxfId="288" priority="2">
      <formula>AND(ISNUMBER(N6), N6&gt;=5)</formula>
    </cfRule>
    <cfRule type="expression" dxfId="287" priority="3">
      <formula>AND(ISNUMBER(N6), N6&lt;5, NOT(ISBLANK(O6)))</formula>
    </cfRule>
    <cfRule type="expression" dxfId="286" priority="4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1"/>
  <sheetViews>
    <sheetView zoomScale="115" zoomScaleNormal="115" workbookViewId="0">
      <selection activeCell="H31" sqref="H31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203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272</v>
      </c>
      <c r="F5" s="223" t="s">
        <v>273</v>
      </c>
      <c r="G5" s="223" t="s">
        <v>274</v>
      </c>
      <c r="H5" s="223" t="s">
        <v>275</v>
      </c>
      <c r="I5" s="223" t="s">
        <v>276</v>
      </c>
      <c r="J5" s="223" t="s">
        <v>277</v>
      </c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278</v>
      </c>
      <c r="F6" s="282" t="s">
        <v>278</v>
      </c>
      <c r="G6" s="282" t="s">
        <v>278</v>
      </c>
      <c r="H6" s="282" t="s">
        <v>278</v>
      </c>
      <c r="I6" s="282" t="s">
        <v>278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85" priority="1">
      <formula>AND(ISNUMBER(N6), N6&gt;=5, NOT(ISBLANK(O6)))</formula>
    </cfRule>
    <cfRule type="expression" dxfId="284" priority="2">
      <formula>AND(ISNUMBER(N6), N6&gt;=5)</formula>
    </cfRule>
    <cfRule type="expression" dxfId="283" priority="3">
      <formula>AND(ISNUMBER(N6), N6&lt;5, NOT(ISBLANK(O6)))</formula>
    </cfRule>
    <cfRule type="expression" dxfId="282" priority="4">
      <formula>AND(ISNUMBER(N6), N6&lt;5, ISBLANK(O6))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48.85546875" bestFit="1" customWidth="1"/>
    <col min="9" max="9" width="31" bestFit="1" customWidth="1"/>
    <col min="10" max="11" width="25.7109375" customWidth="1"/>
    <col min="12" max="12" width="29" customWidth="1"/>
    <col min="13" max="14" width="20.7109375" customWidth="1"/>
    <col min="15" max="15" width="47.140625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279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280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281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282</v>
      </c>
      <c r="F6" s="282" t="s">
        <v>282</v>
      </c>
      <c r="G6" s="282" t="s">
        <v>282</v>
      </c>
      <c r="H6" s="282" t="s">
        <v>282</v>
      </c>
      <c r="I6" s="282" t="s">
        <v>282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/>
      <c r="F12" s="515"/>
      <c r="G12" s="560"/>
      <c r="H12" s="515" t="s">
        <v>283</v>
      </c>
      <c r="I12" s="515" t="s">
        <v>283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284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/>
      <c r="F13" s="515"/>
      <c r="G13" s="560"/>
      <c r="H13" s="515" t="s">
        <v>283</v>
      </c>
      <c r="I13" s="515" t="s">
        <v>283</v>
      </c>
      <c r="J13" s="458" t="s">
        <v>284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/>
      <c r="F14" s="515"/>
      <c r="G14" s="560"/>
      <c r="H14" s="515" t="s">
        <v>54</v>
      </c>
      <c r="I14" s="515" t="s">
        <v>54</v>
      </c>
      <c r="J14" s="458" t="s">
        <v>284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/>
      <c r="F15" s="515"/>
      <c r="G15" s="560"/>
      <c r="H15" s="515" t="s">
        <v>54</v>
      </c>
      <c r="I15" s="515" t="s">
        <v>54</v>
      </c>
      <c r="J15" s="458" t="s">
        <v>284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/>
      <c r="F16" s="452"/>
      <c r="G16" s="560"/>
      <c r="H16" s="561" t="s">
        <v>285</v>
      </c>
      <c r="I16" s="515" t="s">
        <v>54</v>
      </c>
      <c r="J16" s="458" t="s">
        <v>284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/>
      <c r="F17" s="515"/>
      <c r="G17" s="560"/>
      <c r="H17" s="561" t="s">
        <v>285</v>
      </c>
      <c r="I17" s="515" t="s">
        <v>54</v>
      </c>
      <c r="J17" s="458" t="s">
        <v>284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/>
      <c r="F18" s="515"/>
      <c r="G18" s="308"/>
      <c r="H18" s="561" t="s">
        <v>285</v>
      </c>
      <c r="I18" s="515" t="s">
        <v>54</v>
      </c>
      <c r="J18" s="458" t="s">
        <v>284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/>
      <c r="F19" s="515"/>
      <c r="G19" s="308"/>
      <c r="H19" s="561" t="s">
        <v>285</v>
      </c>
      <c r="I19" s="452" t="s">
        <v>54</v>
      </c>
      <c r="J19" s="458" t="s">
        <v>284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/>
      <c r="F20" s="515"/>
      <c r="G20" s="308"/>
      <c r="H20" s="561" t="s">
        <v>285</v>
      </c>
      <c r="I20" s="452" t="s">
        <v>54</v>
      </c>
      <c r="J20" s="458" t="s">
        <v>284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/>
      <c r="F21" s="515"/>
      <c r="G21" s="308"/>
      <c r="H21" s="561" t="s">
        <v>286</v>
      </c>
      <c r="I21" s="452" t="s">
        <v>287</v>
      </c>
      <c r="J21" s="458" t="s">
        <v>284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11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/>
      <c r="F22" s="515"/>
      <c r="G22" s="308"/>
      <c r="H22" s="561" t="s">
        <v>286</v>
      </c>
      <c r="I22" s="452" t="s">
        <v>287</v>
      </c>
      <c r="J22" s="458" t="s">
        <v>284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/>
      <c r="F23" s="515"/>
      <c r="G23" s="308"/>
      <c r="H23" s="561" t="s">
        <v>288</v>
      </c>
      <c r="I23" s="452" t="s">
        <v>289</v>
      </c>
      <c r="J23" s="458" t="s">
        <v>284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>
      <c r="B24" s="578" t="s">
        <v>107</v>
      </c>
      <c r="C24" s="217" t="s">
        <v>85</v>
      </c>
      <c r="D24" s="579" t="s">
        <v>109</v>
      </c>
      <c r="E24" s="515"/>
      <c r="F24" s="515"/>
      <c r="G24" s="308"/>
      <c r="H24" s="561" t="s">
        <v>290</v>
      </c>
      <c r="I24" s="452" t="s">
        <v>289</v>
      </c>
      <c r="J24" s="458" t="s">
        <v>284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/>
      <c r="F25" s="515"/>
      <c r="G25" s="308"/>
      <c r="H25" s="561" t="s">
        <v>290</v>
      </c>
      <c r="I25" s="575" t="s">
        <v>291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/>
      <c r="F26" s="515"/>
      <c r="G26" s="308"/>
      <c r="H26" s="561" t="s">
        <v>290</v>
      </c>
      <c r="I26" s="575" t="s">
        <v>291</v>
      </c>
      <c r="J26" s="458" t="s">
        <v>284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/>
      <c r="F27" s="452"/>
      <c r="G27" s="308"/>
      <c r="H27" s="561" t="s">
        <v>292</v>
      </c>
      <c r="I27" s="575" t="s">
        <v>291</v>
      </c>
      <c r="J27" s="458" t="s">
        <v>284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/>
      <c r="F28" s="452"/>
      <c r="G28" s="308"/>
      <c r="H28" s="561" t="s">
        <v>292</v>
      </c>
      <c r="I28" s="575" t="s">
        <v>291</v>
      </c>
      <c r="J28" s="458" t="s">
        <v>284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/>
      <c r="F29" s="452"/>
      <c r="G29" s="308"/>
      <c r="H29" s="561" t="s">
        <v>293</v>
      </c>
      <c r="I29" s="575" t="s">
        <v>294</v>
      </c>
      <c r="J29" s="458" t="s">
        <v>284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/>
      <c r="F30" s="452"/>
      <c r="G30" s="308"/>
      <c r="H30" s="561" t="s">
        <v>293</v>
      </c>
      <c r="I30" s="575" t="s">
        <v>294</v>
      </c>
      <c r="J30" s="458" t="s">
        <v>284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/>
      <c r="F31" s="452"/>
      <c r="G31" s="308"/>
      <c r="H31" s="561" t="s">
        <v>293</v>
      </c>
      <c r="I31" s="575" t="s">
        <v>294</v>
      </c>
      <c r="J31" s="458" t="s">
        <v>284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/>
      <c r="F32" s="452"/>
      <c r="G32" s="308"/>
      <c r="H32" s="561" t="s">
        <v>295</v>
      </c>
      <c r="I32" s="575" t="s">
        <v>294</v>
      </c>
      <c r="J32" s="458" t="s">
        <v>284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/>
      <c r="F33" s="452"/>
      <c r="G33" s="308"/>
      <c r="H33" s="561" t="s">
        <v>295</v>
      </c>
      <c r="I33" s="575" t="s">
        <v>108</v>
      </c>
      <c r="J33" s="458" t="s">
        <v>284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93"/>
      <c r="H34" s="538" t="s">
        <v>296</v>
      </c>
      <c r="I34" s="537" t="s">
        <v>297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594"/>
      <c r="H35" s="538" t="s">
        <v>296</v>
      </c>
      <c r="I35" s="537" t="s">
        <v>297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594"/>
      <c r="H36" s="538" t="s">
        <v>296</v>
      </c>
      <c r="I36" s="537" t="s">
        <v>297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595"/>
      <c r="H37" s="538" t="s">
        <v>298</v>
      </c>
      <c r="I37" s="537" t="s">
        <v>297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595"/>
      <c r="H38" s="538" t="s">
        <v>298</v>
      </c>
      <c r="I38" s="537" t="s">
        <v>297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595"/>
      <c r="H39" s="538" t="s">
        <v>296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595"/>
      <c r="H40" s="590" t="s">
        <v>296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595"/>
      <c r="H41" s="274" t="s">
        <v>299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309"/>
      <c r="H42" s="283" t="s">
        <v>299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300</v>
      </c>
      <c r="D46" s="255" t="s">
        <v>301</v>
      </c>
      <c r="I46" s="199"/>
      <c r="M46" s="61"/>
      <c r="N46" s="62"/>
      <c r="O46" s="61"/>
    </row>
    <row r="47" spans="2:20" ht="15.6" customHeight="1">
      <c r="B47" s="570" t="s">
        <v>52</v>
      </c>
      <c r="C47" t="s">
        <v>300</v>
      </c>
      <c r="D47" t="s">
        <v>302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303</v>
      </c>
    </row>
    <row r="56" spans="2:15">
      <c r="B56" s="387" t="s">
        <v>136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281" priority="1">
      <formula>MAX(FREQUENCY(IF(ISNUMBER(SEARCH(M6, $K$7:$K$44)), ROW($K$7:$K$44)), IF(ISNUMBER(SEARCH(M6, $K$7:$K$44))=FALSE, ROW($K$7:$K$44)))) &gt; 12</formula>
    </cfRule>
    <cfRule type="expression" dxfId="280" priority="2">
      <formula>MAX(FREQUENCY(IF(ISNUMBER(SEARCH(M6, $E$7:$E$44)), ROW($E$7:$E$44)), IF(ISNUMBER(SEARCH(M6, $E$7:$E$44))=FALSE, ROW($E$7:$E$44)))) &gt; 12</formula>
    </cfRule>
    <cfRule type="expression" dxfId="279" priority="3">
      <formula>MAX(FREQUENCY(IF(ISNUMBER(SEARCH(M6, $F$7:$F$44)), ROW($F$7:$F$44)), IF(ISNUMBER(SEARCH(M6, $F$7:$F$44))=FALSE, ROW($F$7:$F$44)))) &gt; 12</formula>
    </cfRule>
    <cfRule type="expression" dxfId="278" priority="4">
      <formula>MAX(FREQUENCY(IF(ISNUMBER(SEARCH(M6, $G$7:$G$44)), ROW($G$7:$G$44)), IF(ISNUMBER(SEARCH(M6, $G$7:$G$44))=FALSE, ROW($G$7:$G$44)))) &gt; 12</formula>
    </cfRule>
    <cfRule type="expression" dxfId="277" priority="5">
      <formula>MAX(FREQUENCY(IF(ISNUMBER(SEARCH(M6, $H$7:$H$44)), ROW($H$7:$H$44)), IF(ISNUMBER(SEARCH(M6, $H$7:$H$44))=FALSE, ROW($H$7:$H$44)))) &gt; 12</formula>
    </cfRule>
    <cfRule type="expression" dxfId="276" priority="6">
      <formula>MAX(FREQUENCY(IF(ISNUMBER(SEARCH(M6, $I$7:$I$44)), ROW($I$7:$I$44)), IF(ISNUMBER(SEARCH(M6, $I$7:$I$44))=FALSE, ROW($I$7:$I$44)))) &gt; 12</formula>
    </cfRule>
    <cfRule type="expression" dxfId="275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74" priority="15">
      <formula>AND(ISNUMBER(N6), N6&gt;=5, NOT(ISBLANK(O6)))</formula>
    </cfRule>
    <cfRule type="expression" dxfId="273" priority="16">
      <formula>AND(ISNUMBER(N6), N6&gt;=5)</formula>
    </cfRule>
    <cfRule type="expression" dxfId="272" priority="17">
      <formula>AND(ISNUMBER(N6), N6&lt;5, NOT(ISBLANK(O6)))</formula>
    </cfRule>
    <cfRule type="expression" dxfId="271" priority="18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35.140625" customWidth="1"/>
    <col min="7" max="11" width="25.7109375" customWidth="1"/>
    <col min="12" max="12" width="29.8554687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304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280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281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137</v>
      </c>
      <c r="F6" s="282" t="s">
        <v>137</v>
      </c>
      <c r="G6" s="282" t="s">
        <v>137</v>
      </c>
      <c r="H6" s="282" t="s">
        <v>137</v>
      </c>
      <c r="I6" s="282" t="s">
        <v>137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305</v>
      </c>
      <c r="F12" s="515" t="s">
        <v>305</v>
      </c>
      <c r="G12" s="515" t="s">
        <v>305</v>
      </c>
      <c r="H12" s="515" t="s">
        <v>305</v>
      </c>
      <c r="I12" s="515" t="s">
        <v>305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284</v>
      </c>
      <c r="N12" s="326" cm="1">
        <f t="array" ref="N12">SUM(COUNTIFS(E7:K44, {"*Venus*","*Vaness*","*Vanness*"}))/2</f>
        <v>9.5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305</v>
      </c>
      <c r="F13" s="515" t="s">
        <v>305</v>
      </c>
      <c r="G13" s="515" t="s">
        <v>305</v>
      </c>
      <c r="H13" s="515" t="s">
        <v>305</v>
      </c>
      <c r="I13" s="515" t="s">
        <v>305</v>
      </c>
      <c r="J13" s="458" t="s">
        <v>284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305</v>
      </c>
      <c r="F14" s="515" t="s">
        <v>306</v>
      </c>
      <c r="G14" s="515" t="s">
        <v>57</v>
      </c>
      <c r="H14" s="515" t="s">
        <v>54</v>
      </c>
      <c r="I14" s="452" t="s">
        <v>57</v>
      </c>
      <c r="J14" s="458" t="s">
        <v>284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305</v>
      </c>
      <c r="F15" s="515" t="s">
        <v>307</v>
      </c>
      <c r="G15" s="515" t="s">
        <v>54</v>
      </c>
      <c r="H15" s="515" t="s">
        <v>54</v>
      </c>
      <c r="I15" s="452" t="s">
        <v>57</v>
      </c>
      <c r="J15" s="458" t="s">
        <v>284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305</v>
      </c>
      <c r="F16" s="515" t="s">
        <v>307</v>
      </c>
      <c r="G16" s="515" t="s">
        <v>308</v>
      </c>
      <c r="H16" s="515" t="s">
        <v>54</v>
      </c>
      <c r="I16" s="452" t="s">
        <v>57</v>
      </c>
      <c r="J16" s="458" t="s">
        <v>284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305</v>
      </c>
      <c r="F17" s="515" t="s">
        <v>307</v>
      </c>
      <c r="G17" s="515" t="s">
        <v>308</v>
      </c>
      <c r="H17" s="515" t="s">
        <v>54</v>
      </c>
      <c r="I17" s="452" t="s">
        <v>309</v>
      </c>
      <c r="J17" s="458" t="s">
        <v>284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54</v>
      </c>
      <c r="F18" s="515" t="s">
        <v>310</v>
      </c>
      <c r="G18" s="515" t="s">
        <v>308</v>
      </c>
      <c r="H18" s="561" t="s">
        <v>311</v>
      </c>
      <c r="I18" s="452" t="s">
        <v>309</v>
      </c>
      <c r="J18" s="458" t="s">
        <v>284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54</v>
      </c>
      <c r="F19" s="515" t="s">
        <v>310</v>
      </c>
      <c r="G19" s="515" t="s">
        <v>308</v>
      </c>
      <c r="H19" s="561" t="s">
        <v>312</v>
      </c>
      <c r="I19" s="452" t="s">
        <v>313</v>
      </c>
      <c r="J19" s="458" t="s">
        <v>284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314</v>
      </c>
      <c r="F20" s="515" t="s">
        <v>315</v>
      </c>
      <c r="G20" s="515" t="s">
        <v>308</v>
      </c>
      <c r="H20" s="561" t="s">
        <v>312</v>
      </c>
      <c r="I20" s="452" t="s">
        <v>313</v>
      </c>
      <c r="J20" s="458" t="s">
        <v>284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314</v>
      </c>
      <c r="F21" s="515" t="s">
        <v>310</v>
      </c>
      <c r="G21" s="515" t="s">
        <v>54</v>
      </c>
      <c r="H21" s="561" t="s">
        <v>316</v>
      </c>
      <c r="I21" s="452" t="s">
        <v>317</v>
      </c>
      <c r="J21" s="458" t="s">
        <v>284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314</v>
      </c>
      <c r="F22" s="515" t="s">
        <v>318</v>
      </c>
      <c r="G22" s="515" t="s">
        <v>54</v>
      </c>
      <c r="H22" s="561" t="s">
        <v>316</v>
      </c>
      <c r="I22" s="452" t="s">
        <v>319</v>
      </c>
      <c r="J22" s="458" t="s">
        <v>284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320</v>
      </c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66</v>
      </c>
      <c r="F23" s="515" t="s">
        <v>321</v>
      </c>
      <c r="G23" s="515" t="s">
        <v>54</v>
      </c>
      <c r="H23" s="561" t="s">
        <v>316</v>
      </c>
      <c r="I23" s="452" t="s">
        <v>319</v>
      </c>
      <c r="J23" s="458" t="s">
        <v>284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314</v>
      </c>
      <c r="F24" s="515" t="s">
        <v>321</v>
      </c>
      <c r="G24" s="515" t="s">
        <v>54</v>
      </c>
      <c r="H24" s="561" t="s">
        <v>322</v>
      </c>
      <c r="I24" s="452" t="s">
        <v>319</v>
      </c>
      <c r="J24" s="458" t="s">
        <v>284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323</v>
      </c>
      <c r="F25" s="515" t="s">
        <v>324</v>
      </c>
      <c r="G25" s="515" t="s">
        <v>325</v>
      </c>
      <c r="H25" s="561" t="s">
        <v>326</v>
      </c>
      <c r="I25" s="452" t="s">
        <v>319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325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323</v>
      </c>
      <c r="F26" s="515" t="s">
        <v>324</v>
      </c>
      <c r="G26" s="452" t="s">
        <v>308</v>
      </c>
      <c r="H26" s="561" t="s">
        <v>327</v>
      </c>
      <c r="I26" s="452" t="s">
        <v>328</v>
      </c>
      <c r="J26" s="458" t="s">
        <v>284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286</v>
      </c>
      <c r="F27" s="515" t="s">
        <v>329</v>
      </c>
      <c r="G27" s="452" t="s">
        <v>308</v>
      </c>
      <c r="H27" s="561" t="s">
        <v>327</v>
      </c>
      <c r="I27" s="452" t="s">
        <v>328</v>
      </c>
      <c r="J27" s="458" t="s">
        <v>284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286</v>
      </c>
      <c r="F28" s="515" t="s">
        <v>330</v>
      </c>
      <c r="G28" s="452" t="s">
        <v>54</v>
      </c>
      <c r="H28" s="561" t="s">
        <v>327</v>
      </c>
      <c r="I28" s="306" t="s">
        <v>331</v>
      </c>
      <c r="J28" s="458" t="s">
        <v>284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286</v>
      </c>
      <c r="F29" s="515" t="s">
        <v>286</v>
      </c>
      <c r="G29" s="452" t="s">
        <v>54</v>
      </c>
      <c r="H29" s="561" t="s">
        <v>332</v>
      </c>
      <c r="I29" s="306" t="s">
        <v>161</v>
      </c>
      <c r="J29" s="458" t="s">
        <v>284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286</v>
      </c>
      <c r="F30" s="515" t="s">
        <v>286</v>
      </c>
      <c r="G30" s="452" t="s">
        <v>54</v>
      </c>
      <c r="H30" s="561" t="s">
        <v>332</v>
      </c>
      <c r="I30" s="306" t="s">
        <v>161</v>
      </c>
      <c r="J30" s="458" t="s">
        <v>284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333</v>
      </c>
      <c r="F31" s="515" t="s">
        <v>286</v>
      </c>
      <c r="G31" s="452" t="s">
        <v>54</v>
      </c>
      <c r="H31" s="561" t="s">
        <v>332</v>
      </c>
      <c r="I31" s="306" t="s">
        <v>161</v>
      </c>
      <c r="J31" s="458" t="s">
        <v>284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333</v>
      </c>
      <c r="F32" s="515" t="s">
        <v>286</v>
      </c>
      <c r="G32" s="452" t="s">
        <v>54</v>
      </c>
      <c r="H32" s="561" t="s">
        <v>332</v>
      </c>
      <c r="I32" s="306" t="s">
        <v>161</v>
      </c>
      <c r="J32" s="458" t="s">
        <v>284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333</v>
      </c>
      <c r="F33" s="515" t="s">
        <v>286</v>
      </c>
      <c r="G33" s="452" t="s">
        <v>54</v>
      </c>
      <c r="H33" s="561" t="s">
        <v>334</v>
      </c>
      <c r="I33" s="306" t="s">
        <v>161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 t="s">
        <v>335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 t="s">
        <v>335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300</v>
      </c>
      <c r="D46" s="255" t="s">
        <v>301</v>
      </c>
      <c r="I46" s="199"/>
      <c r="M46" s="61"/>
      <c r="N46" s="62"/>
      <c r="O46" s="61"/>
    </row>
    <row r="47" spans="2:20">
      <c r="B47" s="570" t="s">
        <v>52</v>
      </c>
      <c r="C47" t="s">
        <v>300</v>
      </c>
      <c r="D47" t="s">
        <v>302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336</v>
      </c>
    </row>
    <row r="61" spans="2:15">
      <c r="D61" t="s">
        <v>142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270" priority="1">
      <formula>MAX(FREQUENCY(IF(ISNUMBER(SEARCH(M6, $K$7:$K$44)), ROW($K$7:$K$44)), IF(ISNUMBER(SEARCH(M6, $K$7:$K$44))=FALSE, ROW($K$7:$K$44)))) &gt; 12</formula>
    </cfRule>
    <cfRule type="expression" dxfId="269" priority="2">
      <formula>MAX(FREQUENCY(IF(ISNUMBER(SEARCH(M6, $E$7:$E$44)), ROW($E$7:$E$44)), IF(ISNUMBER(SEARCH(M6, $E$7:$E$44))=FALSE, ROW($E$7:$E$44)))) &gt; 12</formula>
    </cfRule>
    <cfRule type="expression" dxfId="268" priority="3">
      <formula>MAX(FREQUENCY(IF(ISNUMBER(SEARCH(M6, $F$7:$F$44)), ROW($F$7:$F$44)), IF(ISNUMBER(SEARCH(M6, $F$7:$F$44))=FALSE, ROW($F$7:$F$44)))) &gt; 12</formula>
    </cfRule>
    <cfRule type="expression" dxfId="267" priority="4">
      <formula>MAX(FREQUENCY(IF(ISNUMBER(SEARCH(M6, $G$7:$G$44)), ROW($G$7:$G$44)), IF(ISNUMBER(SEARCH(M6, $G$7:$G$44))=FALSE, ROW($G$7:$G$44)))) &gt; 12</formula>
    </cfRule>
    <cfRule type="expression" dxfId="266" priority="5">
      <formula>MAX(FREQUENCY(IF(ISNUMBER(SEARCH(M6, $H$7:$H$44)), ROW($H$7:$H$44)), IF(ISNUMBER(SEARCH(M6, $H$7:$H$44))=FALSE, ROW($H$7:$H$44)))) &gt; 12</formula>
    </cfRule>
    <cfRule type="expression" dxfId="265" priority="6">
      <formula>MAX(FREQUENCY(IF(ISNUMBER(SEARCH(M6, $I$7:$I$44)), ROW($I$7:$I$44)), IF(ISNUMBER(SEARCH(M6, $I$7:$I$44))=FALSE, ROW($I$7:$I$44)))) &gt; 12</formula>
    </cfRule>
    <cfRule type="expression" dxfId="264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263" priority="21">
      <formula>AND(ISNUMBER(N6), N6&gt;=5, NOT(ISBLANK(O6)))</formula>
    </cfRule>
    <cfRule type="expression" dxfId="262" priority="22">
      <formula>AND(ISNUMBER(N6), N6&gt;=5)</formula>
    </cfRule>
    <cfRule type="expression" dxfId="261" priority="23">
      <formula>AND(ISNUMBER(N6), N6&lt;5, NOT(ISBLANK(O6)))</formula>
    </cfRule>
    <cfRule type="expression" dxfId="260" priority="2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/>
  <cols>
    <col min="2" max="2" width="10.28515625" customWidth="1"/>
    <col min="3" max="3" width="5.28515625" customWidth="1"/>
    <col min="4" max="4" width="13.28515625" customWidth="1"/>
    <col min="5" max="5" width="50.42578125" customWidth="1"/>
    <col min="6" max="6" width="28.7109375" bestFit="1" customWidth="1"/>
    <col min="7" max="11" width="25.7109375" customWidth="1"/>
    <col min="12" max="12" width="25.5703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337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280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281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138</v>
      </c>
      <c r="F6" s="282" t="s">
        <v>138</v>
      </c>
      <c r="G6" s="282" t="s">
        <v>138</v>
      </c>
      <c r="H6" s="282" t="s">
        <v>138</v>
      </c>
      <c r="I6" s="282" t="s">
        <v>138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338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316</v>
      </c>
      <c r="F12" s="515" t="s">
        <v>316</v>
      </c>
      <c r="G12" s="515" t="s">
        <v>316</v>
      </c>
      <c r="H12" s="515" t="s">
        <v>316</v>
      </c>
      <c r="I12" s="515" t="s">
        <v>316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284</v>
      </c>
      <c r="N12" s="326" cm="1">
        <f t="array" ref="N12">SUM(COUNTIFS(E7:K44, {"*Venus*","*Vaness*","*Vanness*"}))/2</f>
        <v>21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67</v>
      </c>
      <c r="F13" s="515" t="s">
        <v>316</v>
      </c>
      <c r="G13" s="515" t="s">
        <v>316</v>
      </c>
      <c r="H13" s="515" t="s">
        <v>316</v>
      </c>
      <c r="I13" s="515" t="s">
        <v>316</v>
      </c>
      <c r="J13" s="583" t="s">
        <v>339</v>
      </c>
      <c r="K13" s="459" t="s">
        <v>284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285</v>
      </c>
      <c r="F14" s="515" t="s">
        <v>67</v>
      </c>
      <c r="G14" s="515" t="s">
        <v>340</v>
      </c>
      <c r="H14" s="585" t="s">
        <v>316</v>
      </c>
      <c r="I14" s="515" t="s">
        <v>316</v>
      </c>
      <c r="J14" s="583" t="s">
        <v>339</v>
      </c>
      <c r="K14" s="583" t="s">
        <v>339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285</v>
      </c>
      <c r="F15" s="515" t="s">
        <v>67</v>
      </c>
      <c r="G15" s="515" t="s">
        <v>340</v>
      </c>
      <c r="H15" s="585" t="s">
        <v>316</v>
      </c>
      <c r="I15" s="515" t="s">
        <v>316</v>
      </c>
      <c r="J15" s="583" t="s">
        <v>339</v>
      </c>
      <c r="K15" s="583" t="s">
        <v>339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285</v>
      </c>
      <c r="F16" s="452" t="s">
        <v>67</v>
      </c>
      <c r="G16" s="515" t="s">
        <v>340</v>
      </c>
      <c r="H16" s="585" t="s">
        <v>316</v>
      </c>
      <c r="I16" s="452" t="s">
        <v>65</v>
      </c>
      <c r="J16" s="583" t="s">
        <v>339</v>
      </c>
      <c r="K16" s="583" t="s">
        <v>339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285</v>
      </c>
      <c r="F17" s="515" t="s">
        <v>341</v>
      </c>
      <c r="G17" s="515" t="s">
        <v>340</v>
      </c>
      <c r="H17" s="585" t="s">
        <v>316</v>
      </c>
      <c r="I17" s="452" t="s">
        <v>65</v>
      </c>
      <c r="J17" s="583" t="s">
        <v>339</v>
      </c>
      <c r="K17" s="583" t="s">
        <v>339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54</v>
      </c>
      <c r="F18" s="515" t="s">
        <v>341</v>
      </c>
      <c r="G18" s="515" t="s">
        <v>342</v>
      </c>
      <c r="H18" s="585" t="s">
        <v>161</v>
      </c>
      <c r="I18" s="452" t="s">
        <v>343</v>
      </c>
      <c r="J18" s="583" t="s">
        <v>339</v>
      </c>
      <c r="K18" s="583" t="s">
        <v>339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344</v>
      </c>
      <c r="F19" s="515" t="s">
        <v>341</v>
      </c>
      <c r="G19" s="515" t="s">
        <v>340</v>
      </c>
      <c r="H19" s="585" t="s">
        <v>161</v>
      </c>
      <c r="I19" s="452" t="s">
        <v>343</v>
      </c>
      <c r="J19" s="583" t="s">
        <v>339</v>
      </c>
      <c r="K19" s="583" t="s">
        <v>339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344</v>
      </c>
      <c r="F20" s="515" t="s">
        <v>341</v>
      </c>
      <c r="G20" s="515" t="s">
        <v>340</v>
      </c>
      <c r="H20" s="585" t="s">
        <v>161</v>
      </c>
      <c r="I20" s="452" t="s">
        <v>343</v>
      </c>
      <c r="J20" s="583" t="s">
        <v>339</v>
      </c>
      <c r="K20" s="583" t="s">
        <v>339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345</v>
      </c>
      <c r="F21" s="515" t="s">
        <v>346</v>
      </c>
      <c r="G21" s="452" t="s">
        <v>340</v>
      </c>
      <c r="H21" s="585" t="s">
        <v>347</v>
      </c>
      <c r="I21" s="452" t="s">
        <v>348</v>
      </c>
      <c r="J21" s="583" t="s">
        <v>339</v>
      </c>
      <c r="K21" s="583" t="s">
        <v>339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349</v>
      </c>
      <c r="F22" s="515" t="s">
        <v>350</v>
      </c>
      <c r="G22" s="452" t="s">
        <v>351</v>
      </c>
      <c r="H22" s="585" t="s">
        <v>352</v>
      </c>
      <c r="I22" s="585" t="s">
        <v>353</v>
      </c>
      <c r="J22" s="583" t="s">
        <v>339</v>
      </c>
      <c r="K22" s="583" t="s">
        <v>339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349</v>
      </c>
      <c r="F23" s="515" t="s">
        <v>354</v>
      </c>
      <c r="G23" s="452" t="s">
        <v>351</v>
      </c>
      <c r="H23" s="585" t="s">
        <v>352</v>
      </c>
      <c r="I23" s="585" t="s">
        <v>353</v>
      </c>
      <c r="J23" s="583" t="s">
        <v>339</v>
      </c>
      <c r="K23" s="583" t="s">
        <v>339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355</v>
      </c>
      <c r="F24" s="515" t="s">
        <v>354</v>
      </c>
      <c r="G24" s="452" t="s">
        <v>356</v>
      </c>
      <c r="H24" s="585" t="s">
        <v>357</v>
      </c>
      <c r="I24" s="585" t="s">
        <v>353</v>
      </c>
      <c r="J24" s="583" t="s">
        <v>284</v>
      </c>
      <c r="K24" s="583" t="s">
        <v>339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355</v>
      </c>
      <c r="F25" s="515" t="s">
        <v>354</v>
      </c>
      <c r="G25" s="452" t="s">
        <v>356</v>
      </c>
      <c r="H25" s="585" t="s">
        <v>357</v>
      </c>
      <c r="I25" s="585" t="s">
        <v>358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325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355</v>
      </c>
      <c r="F26" s="515" t="s">
        <v>359</v>
      </c>
      <c r="G26" s="452" t="s">
        <v>360</v>
      </c>
      <c r="H26" s="585" t="s">
        <v>357</v>
      </c>
      <c r="I26" s="585" t="s">
        <v>361</v>
      </c>
      <c r="J26" s="583" t="s">
        <v>339</v>
      </c>
      <c r="K26" s="583" t="s">
        <v>284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362</v>
      </c>
      <c r="F27" s="515" t="s">
        <v>363</v>
      </c>
      <c r="G27" s="452" t="s">
        <v>364</v>
      </c>
      <c r="H27" s="585" t="s">
        <v>357</v>
      </c>
      <c r="I27" s="585" t="s">
        <v>365</v>
      </c>
      <c r="J27" s="583" t="s">
        <v>339</v>
      </c>
      <c r="K27" s="583" t="s">
        <v>339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362</v>
      </c>
      <c r="F28" s="515" t="s">
        <v>363</v>
      </c>
      <c r="G28" s="452" t="s">
        <v>364</v>
      </c>
      <c r="H28" s="585" t="s">
        <v>366</v>
      </c>
      <c r="I28" s="585" t="s">
        <v>365</v>
      </c>
      <c r="J28" s="459" t="s">
        <v>339</v>
      </c>
      <c r="K28" s="583" t="s">
        <v>339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367</v>
      </c>
      <c r="F29" s="515" t="s">
        <v>363</v>
      </c>
      <c r="G29" s="452" t="s">
        <v>368</v>
      </c>
      <c r="H29" s="585" t="s">
        <v>366</v>
      </c>
      <c r="I29" s="585" t="s">
        <v>369</v>
      </c>
      <c r="J29" s="459" t="s">
        <v>339</v>
      </c>
      <c r="K29" s="459" t="s">
        <v>339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367</v>
      </c>
      <c r="F30" s="452" t="s">
        <v>68</v>
      </c>
      <c r="G30" s="452" t="s">
        <v>370</v>
      </c>
      <c r="H30" s="585" t="s">
        <v>371</v>
      </c>
      <c r="I30" s="585" t="s">
        <v>369</v>
      </c>
      <c r="J30" s="459" t="s">
        <v>339</v>
      </c>
      <c r="K30" s="459" t="s">
        <v>284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372</v>
      </c>
      <c r="F31" s="452" t="s">
        <v>373</v>
      </c>
      <c r="G31" s="452" t="s">
        <v>370</v>
      </c>
      <c r="H31" s="585" t="s">
        <v>371</v>
      </c>
      <c r="I31" s="585" t="s">
        <v>369</v>
      </c>
      <c r="J31" s="459" t="s">
        <v>284</v>
      </c>
      <c r="K31" s="459" t="s">
        <v>284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374</v>
      </c>
      <c r="F32" s="452" t="s">
        <v>373</v>
      </c>
      <c r="G32" s="452" t="s">
        <v>375</v>
      </c>
      <c r="H32" s="585" t="s">
        <v>371</v>
      </c>
      <c r="I32" s="585" t="s">
        <v>369</v>
      </c>
      <c r="J32" s="459" t="s">
        <v>284</v>
      </c>
      <c r="K32" s="459" t="s">
        <v>284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376</v>
      </c>
      <c r="F33" s="452" t="s">
        <v>373</v>
      </c>
      <c r="G33" s="452" t="s">
        <v>377</v>
      </c>
      <c r="H33" s="585" t="s">
        <v>371</v>
      </c>
      <c r="I33" s="585" t="s">
        <v>369</v>
      </c>
      <c r="J33" s="583" t="s">
        <v>284</v>
      </c>
      <c r="K33" s="459" t="s">
        <v>284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 t="s">
        <v>378</v>
      </c>
      <c r="F34" s="586" t="s">
        <v>379</v>
      </c>
      <c r="G34" s="538" t="s">
        <v>377</v>
      </c>
      <c r="H34" s="538"/>
      <c r="I34" s="537" t="s">
        <v>108</v>
      </c>
      <c r="J34" s="583" t="s">
        <v>284</v>
      </c>
      <c r="K34" s="459" t="s">
        <v>284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44" t="s">
        <v>378</v>
      </c>
      <c r="F35" s="586" t="s">
        <v>379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44" t="s">
        <v>378</v>
      </c>
      <c r="F36" s="586" t="s">
        <v>379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44" t="s">
        <v>380</v>
      </c>
      <c r="F37" s="586" t="s">
        <v>379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44" t="s">
        <v>380</v>
      </c>
      <c r="F38" s="586" t="s">
        <v>379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300</v>
      </c>
      <c r="D46" s="255" t="s">
        <v>301</v>
      </c>
      <c r="I46" s="199"/>
      <c r="M46" s="61"/>
      <c r="N46" s="62"/>
      <c r="O46" s="61"/>
    </row>
    <row r="47" spans="2:20">
      <c r="B47" s="570" t="s">
        <v>52</v>
      </c>
      <c r="C47" t="s">
        <v>300</v>
      </c>
      <c r="D47" t="s">
        <v>302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574"/>
      <c r="D51" t="s">
        <v>131</v>
      </c>
      <c r="M51" s="61"/>
      <c r="N51" s="62"/>
      <c r="O51" s="61"/>
    </row>
    <row r="52" spans="2:15">
      <c r="B52" s="573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259" priority="1">
      <formula>MAX(FREQUENCY(IF(ISNUMBER(SEARCH(M6, $K$7:$K$44)), ROW($K$7:$K$44)), IF(ISNUMBER(SEARCH(M6, $K$7:$K$44))=FALSE, ROW($K$7:$K$44)))) &gt; 12</formula>
    </cfRule>
    <cfRule type="expression" dxfId="258" priority="2">
      <formula>MAX(FREQUENCY(IF(ISNUMBER(SEARCH(M6, $E$7:$E$44)), ROW($E$7:$E$44)), IF(ISNUMBER(SEARCH(M6, $E$7:$E$44))=FALSE, ROW($E$7:$E$44)))) &gt; 12</formula>
    </cfRule>
    <cfRule type="expression" dxfId="257" priority="3">
      <formula>MAX(FREQUENCY(IF(ISNUMBER(SEARCH(M6, $F$7:$F$44)), ROW($F$7:$F$44)), IF(ISNUMBER(SEARCH(M6, $F$7:$F$44))=FALSE, ROW($F$7:$F$44)))) &gt; 12</formula>
    </cfRule>
    <cfRule type="expression" dxfId="256" priority="4">
      <formula>MAX(FREQUENCY(IF(ISNUMBER(SEARCH(M6, $G$7:$G$44)), ROW($G$7:$G$44)), IF(ISNUMBER(SEARCH(M6, $G$7:$G$44))=FALSE, ROW($G$7:$G$44)))) &gt; 12</formula>
    </cfRule>
    <cfRule type="expression" dxfId="255" priority="5">
      <formula>MAX(FREQUENCY(IF(ISNUMBER(SEARCH(M6, $H$7:$H$44)), ROW($H$7:$H$44)), IF(ISNUMBER(SEARCH(M6, $H$7:$H$44))=FALSE, ROW($H$7:$H$44)))) &gt; 12</formula>
    </cfRule>
    <cfRule type="expression" dxfId="254" priority="6">
      <formula>MAX(FREQUENCY(IF(ISNUMBER(SEARCH(M6, $I$7:$I$44)), ROW($I$7:$I$44)), IF(ISNUMBER(SEARCH(M6, $I$7:$I$44))=FALSE, ROW($I$7:$I$44)))) &gt; 12</formula>
    </cfRule>
    <cfRule type="expression" dxfId="253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252" priority="8">
      <formula>AND(ISNUMBER(N6), N6&gt;=5, NOT(ISBLANK(O6)))</formula>
    </cfRule>
    <cfRule type="expression" dxfId="251" priority="9">
      <formula>AND(ISNUMBER(N6), N6&gt;=5)</formula>
    </cfRule>
    <cfRule type="expression" dxfId="250" priority="10">
      <formula>AND(ISNUMBER(N6), N6&lt;5, NOT(ISBLANK(O6)))</formula>
    </cfRule>
    <cfRule type="expression" dxfId="249" priority="11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6.7109375" customWidth="1"/>
    <col min="17" max="17" width="20.7109375" customWidth="1"/>
    <col min="18" max="18" width="29.85546875" customWidth="1"/>
    <col min="19" max="19" width="46.42578125" customWidth="1"/>
    <col min="20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279</v>
      </c>
      <c r="C3" s="654"/>
      <c r="D3" s="654"/>
      <c r="E3" s="654"/>
      <c r="F3" s="654"/>
      <c r="G3" s="654"/>
      <c r="H3" s="654"/>
      <c r="I3" s="654"/>
      <c r="J3" s="654"/>
      <c r="K3" s="65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381</v>
      </c>
      <c r="R4" s="567" t="s">
        <v>9</v>
      </c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>
      <c r="B6" s="263" t="s">
        <v>83</v>
      </c>
      <c r="C6" s="271"/>
      <c r="D6" s="272"/>
      <c r="E6" s="282" t="s">
        <v>282</v>
      </c>
      <c r="F6" s="282" t="s">
        <v>282</v>
      </c>
      <c r="G6" s="282" t="s">
        <v>282</v>
      </c>
      <c r="H6" s="282" t="s">
        <v>282</v>
      </c>
      <c r="I6" s="282" t="s">
        <v>282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88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88</v>
      </c>
      <c r="T8" s="63"/>
    </row>
    <row r="9" spans="2:20" ht="15.75" thickBot="1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88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88</v>
      </c>
      <c r="T9" s="63"/>
    </row>
    <row r="10" spans="2:20" ht="15.75" thickBot="1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88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88</v>
      </c>
      <c r="T11" s="63"/>
    </row>
    <row r="12" spans="2:20" ht="15" customHeight="1" thickBot="1">
      <c r="B12" s="578" t="s">
        <v>91</v>
      </c>
      <c r="C12" s="217" t="s">
        <v>85</v>
      </c>
      <c r="D12" s="579" t="s">
        <v>92</v>
      </c>
      <c r="E12" s="515" t="s">
        <v>283</v>
      </c>
      <c r="F12" s="515" t="s">
        <v>283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93</v>
      </c>
      <c r="T12" s="63"/>
    </row>
    <row r="13" spans="2:20" ht="15" customHeight="1" thickBot="1">
      <c r="B13" s="578" t="s">
        <v>92</v>
      </c>
      <c r="C13" s="217" t="s">
        <v>85</v>
      </c>
      <c r="D13" s="579" t="s">
        <v>94</v>
      </c>
      <c r="E13" s="515" t="s">
        <v>283</v>
      </c>
      <c r="F13" s="515" t="s">
        <v>283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88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88</v>
      </c>
      <c r="T13" s="63"/>
    </row>
    <row r="14" spans="2:20" ht="15" customHeight="1" thickBot="1">
      <c r="B14" s="578" t="s">
        <v>94</v>
      </c>
      <c r="C14" s="217" t="s">
        <v>85</v>
      </c>
      <c r="D14" s="579" t="s">
        <v>95</v>
      </c>
      <c r="E14" s="515" t="s">
        <v>283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88</v>
      </c>
      <c r="T14" s="63"/>
    </row>
    <row r="15" spans="2:20" ht="15" customHeight="1" thickBot="1">
      <c r="B15" s="578" t="s">
        <v>95</v>
      </c>
      <c r="C15" s="217" t="s">
        <v>85</v>
      </c>
      <c r="D15" s="579" t="s">
        <v>96</v>
      </c>
      <c r="E15" s="515" t="s">
        <v>283</v>
      </c>
      <c r="F15" s="515" t="s">
        <v>382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88</v>
      </c>
      <c r="T15" s="63"/>
    </row>
    <row r="16" spans="2:20" ht="15" customHeight="1" thickBot="1">
      <c r="B16" s="578" t="s">
        <v>96</v>
      </c>
      <c r="C16" s="217" t="s">
        <v>85</v>
      </c>
      <c r="D16" s="579" t="s">
        <v>97</v>
      </c>
      <c r="E16" s="515" t="s">
        <v>283</v>
      </c>
      <c r="F16" s="515" t="s">
        <v>382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98</v>
      </c>
      <c r="T16" s="63"/>
    </row>
    <row r="17" spans="2:20" ht="15" customHeight="1" thickBot="1">
      <c r="B17" s="578" t="s">
        <v>97</v>
      </c>
      <c r="C17" s="217" t="s">
        <v>85</v>
      </c>
      <c r="D17" s="579" t="s">
        <v>99</v>
      </c>
      <c r="E17" s="515" t="s">
        <v>314</v>
      </c>
      <c r="F17" s="515" t="s">
        <v>382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>
      <c r="B18" s="578" t="s">
        <v>99</v>
      </c>
      <c r="C18" s="217" t="s">
        <v>85</v>
      </c>
      <c r="D18" s="579" t="s">
        <v>100</v>
      </c>
      <c r="E18" s="515" t="s">
        <v>314</v>
      </c>
      <c r="F18" s="515" t="s">
        <v>382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>
      <c r="B19" s="578" t="s">
        <v>100</v>
      </c>
      <c r="C19" s="217" t="s">
        <v>85</v>
      </c>
      <c r="D19" s="579" t="s">
        <v>101</v>
      </c>
      <c r="E19" s="515" t="s">
        <v>323</v>
      </c>
      <c r="F19" s="515" t="s">
        <v>382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>
      <c r="B20" s="578" t="s">
        <v>101</v>
      </c>
      <c r="C20" s="217" t="s">
        <v>85</v>
      </c>
      <c r="D20" s="579" t="s">
        <v>102</v>
      </c>
      <c r="E20" s="515" t="s">
        <v>323</v>
      </c>
      <c r="F20" s="515" t="s">
        <v>382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>
      <c r="B21" s="578" t="s">
        <v>102</v>
      </c>
      <c r="C21" s="217" t="s">
        <v>85</v>
      </c>
      <c r="D21" s="579" t="s">
        <v>103</v>
      </c>
      <c r="E21" s="515" t="s">
        <v>323</v>
      </c>
      <c r="F21" s="515" t="s">
        <v>382</v>
      </c>
      <c r="G21" s="515"/>
      <c r="H21" s="515"/>
      <c r="I21" s="515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414" t="s">
        <v>104</v>
      </c>
      <c r="R21" s="325">
        <f>'1 Apr 2024'!N21+'8 Apr 2024'!N21+'15 Apr 2024'!N21+'22 Apr 2024'!N21+'29 Apr 2024'!N21</f>
        <v>3.5</v>
      </c>
      <c r="S21" s="547" t="s">
        <v>105</v>
      </c>
      <c r="T21" s="63"/>
    </row>
    <row r="22" spans="2:20" ht="15" customHeight="1" thickBot="1">
      <c r="B22" s="578" t="s">
        <v>103</v>
      </c>
      <c r="C22" s="217" t="s">
        <v>85</v>
      </c>
      <c r="D22" s="579" t="s">
        <v>106</v>
      </c>
      <c r="E22" s="515" t="s">
        <v>285</v>
      </c>
      <c r="F22" s="515" t="s">
        <v>383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320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>
      <c r="B23" s="578" t="s">
        <v>106</v>
      </c>
      <c r="C23" s="217" t="s">
        <v>85</v>
      </c>
      <c r="D23" s="579" t="s">
        <v>107</v>
      </c>
      <c r="E23" s="515" t="s">
        <v>384</v>
      </c>
      <c r="F23" s="515" t="s">
        <v>383</v>
      </c>
      <c r="G23" s="515"/>
      <c r="H23" s="515"/>
      <c r="I23" s="515" t="s">
        <v>67</v>
      </c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414" t="s">
        <v>108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>
      <c r="B24" s="578" t="s">
        <v>107</v>
      </c>
      <c r="C24" s="217" t="s">
        <v>85</v>
      </c>
      <c r="D24" s="579" t="s">
        <v>109</v>
      </c>
      <c r="E24" s="515" t="s">
        <v>384</v>
      </c>
      <c r="F24" s="515" t="s">
        <v>385</v>
      </c>
      <c r="G24" s="515"/>
      <c r="H24" s="515"/>
      <c r="I24" s="515" t="s">
        <v>67</v>
      </c>
      <c r="J24" s="458"/>
      <c r="K24" s="460"/>
      <c r="L24" s="61"/>
      <c r="M24" s="416" t="s">
        <v>386</v>
      </c>
      <c r="N24" s="565">
        <f>COUNTIF(E7:K44, "*Wei Jun*")/2</f>
        <v>4.5</v>
      </c>
      <c r="O24" s="550"/>
      <c r="P24" s="199"/>
      <c r="Q24" s="416" t="s">
        <v>386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384</v>
      </c>
      <c r="F25" s="515" t="s">
        <v>385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384</v>
      </c>
      <c r="F26" s="515" t="s">
        <v>385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384</v>
      </c>
      <c r="F27" s="515" t="s">
        <v>385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387</v>
      </c>
      <c r="F28" s="515" t="s">
        <v>387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387</v>
      </c>
      <c r="F29" s="515" t="s">
        <v>388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389</v>
      </c>
      <c r="F30" s="515" t="s">
        <v>388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389</v>
      </c>
      <c r="F31" s="515" t="s">
        <v>390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389</v>
      </c>
      <c r="F32" s="515" t="s">
        <v>390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389</v>
      </c>
      <c r="F33" s="515" t="s">
        <v>390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300</v>
      </c>
      <c r="D46" s="255" t="s">
        <v>301</v>
      </c>
      <c r="I46" s="199"/>
      <c r="M46" s="61"/>
      <c r="N46" s="62"/>
      <c r="O46" s="61"/>
    </row>
    <row r="47" spans="2:20">
      <c r="B47" s="570" t="s">
        <v>52</v>
      </c>
      <c r="C47" t="s">
        <v>300</v>
      </c>
      <c r="D47" t="s">
        <v>302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303</v>
      </c>
    </row>
    <row r="56" spans="2:1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48" priority="1">
      <formula>AND(ISNUMBER(N6), N6&gt;=5, NOT(ISBLANK(O6)))</formula>
    </cfRule>
    <cfRule type="expression" dxfId="247" priority="2">
      <formula>AND(ISNUMBER(N6), N6&gt;=5)</formula>
    </cfRule>
    <cfRule type="expression" dxfId="246" priority="3">
      <formula>AND(ISNUMBER(N6), N6&lt;5, NOT(ISBLANK(O6)))</formula>
    </cfRule>
    <cfRule type="expression" dxfId="245" priority="4">
      <formula>AND(ISNUMBER(N6), N6&lt;5, ISBLANK(O6))</formula>
    </cfRule>
  </conditionalFormatting>
  <conditionalFormatting sqref="R6:R24">
    <cfRule type="expression" dxfId="244" priority="5">
      <formula>AND(ISNUMBER(R6), R6&gt;=5, NOT(ISBLANK(S6)))</formula>
    </cfRule>
    <cfRule type="expression" dxfId="243" priority="6">
      <formula>AND(ISNUMBER(R6), R6&gt;=5)</formula>
    </cfRule>
    <cfRule type="expression" dxfId="242" priority="7">
      <formula>AND(ISNUMBER(R6), R6&lt;5, NOT(ISBLANK(S6)))</formula>
    </cfRule>
    <cfRule type="expression" dxfId="241" priority="8">
      <formula>AND(ISNUMBER(R6), R6&lt;5, ISBLANK(S6))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60.2851562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391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392</v>
      </c>
      <c r="F6" s="282" t="s">
        <v>392</v>
      </c>
      <c r="G6" s="282" t="s">
        <v>392</v>
      </c>
      <c r="H6" s="282" t="s">
        <v>392</v>
      </c>
      <c r="I6" s="282" t="s">
        <v>392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320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393</v>
      </c>
      <c r="F12" s="515" t="s">
        <v>393</v>
      </c>
      <c r="G12" s="515" t="s">
        <v>393</v>
      </c>
      <c r="H12" s="515" t="s">
        <v>393</v>
      </c>
      <c r="I12" s="515" t="s">
        <v>393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393</v>
      </c>
      <c r="F13" s="515" t="s">
        <v>393</v>
      </c>
      <c r="G13" s="515" t="s">
        <v>393</v>
      </c>
      <c r="H13" s="515" t="s">
        <v>393</v>
      </c>
      <c r="I13" s="515" t="s">
        <v>393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310</v>
      </c>
      <c r="F14" s="515" t="s">
        <v>394</v>
      </c>
      <c r="G14" s="515" t="s">
        <v>393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310</v>
      </c>
      <c r="F15" s="515" t="s">
        <v>395</v>
      </c>
      <c r="G15" s="515" t="s">
        <v>310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310</v>
      </c>
      <c r="F16" s="515" t="s">
        <v>395</v>
      </c>
      <c r="G16" s="515" t="s">
        <v>310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396</v>
      </c>
      <c r="F17" s="515" t="s">
        <v>395</v>
      </c>
      <c r="G17" s="515" t="s">
        <v>310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393</v>
      </c>
      <c r="F18" s="515" t="s">
        <v>395</v>
      </c>
      <c r="G18" s="452" t="s">
        <v>316</v>
      </c>
      <c r="H18" s="261" t="s">
        <v>68</v>
      </c>
      <c r="I18" s="452" t="s">
        <v>334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397</v>
      </c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393</v>
      </c>
      <c r="F19" s="515" t="s">
        <v>395</v>
      </c>
      <c r="G19" s="452" t="s">
        <v>316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393</v>
      </c>
      <c r="F20" s="515" t="s">
        <v>395</v>
      </c>
      <c r="G20" s="452" t="s">
        <v>398</v>
      </c>
      <c r="H20" s="261" t="s">
        <v>68</v>
      </c>
      <c r="I20" s="452" t="s">
        <v>334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399</v>
      </c>
      <c r="F21" s="515" t="s">
        <v>395</v>
      </c>
      <c r="G21" s="452" t="s">
        <v>400</v>
      </c>
      <c r="H21" s="261" t="s">
        <v>68</v>
      </c>
      <c r="I21" s="452" t="s">
        <v>334</v>
      </c>
      <c r="J21" s="458"/>
      <c r="K21" s="460"/>
      <c r="L21" s="61"/>
      <c r="M21" s="414" t="s">
        <v>104</v>
      </c>
      <c r="N21" s="326">
        <f>COUNTIF(E7:K44, "*Angel*")/2</f>
        <v>3.5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401</v>
      </c>
      <c r="F22" s="515" t="s">
        <v>395</v>
      </c>
      <c r="G22" s="452" t="s">
        <v>400</v>
      </c>
      <c r="H22" s="261" t="s">
        <v>402</v>
      </c>
      <c r="I22" s="452" t="s">
        <v>334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320</v>
      </c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403</v>
      </c>
      <c r="F23" s="515" t="s">
        <v>395</v>
      </c>
      <c r="G23" s="452" t="s">
        <v>400</v>
      </c>
      <c r="H23" s="261" t="s">
        <v>402</v>
      </c>
      <c r="I23" s="452" t="s">
        <v>334</v>
      </c>
      <c r="J23" s="458"/>
      <c r="K23" s="460"/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403</v>
      </c>
      <c r="F24" s="515" t="s">
        <v>395</v>
      </c>
      <c r="G24" s="452" t="s">
        <v>400</v>
      </c>
      <c r="H24" s="515" t="s">
        <v>57</v>
      </c>
      <c r="I24" s="452" t="s">
        <v>334</v>
      </c>
      <c r="J24" s="458"/>
      <c r="K24" s="460"/>
      <c r="L24" s="61"/>
      <c r="M24" s="416" t="s">
        <v>386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404</v>
      </c>
      <c r="F25" s="515" t="s">
        <v>383</v>
      </c>
      <c r="G25" s="452" t="s">
        <v>400</v>
      </c>
      <c r="H25" s="515" t="s">
        <v>57</v>
      </c>
      <c r="I25" s="452" t="s">
        <v>334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404</v>
      </c>
      <c r="F26" s="515" t="s">
        <v>383</v>
      </c>
      <c r="G26" s="452" t="s">
        <v>405</v>
      </c>
      <c r="H26" s="515" t="s">
        <v>57</v>
      </c>
      <c r="I26" s="452" t="s">
        <v>334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406</v>
      </c>
      <c r="F27" s="515" t="s">
        <v>407</v>
      </c>
      <c r="G27" s="452" t="s">
        <v>405</v>
      </c>
      <c r="H27" s="515" t="s">
        <v>57</v>
      </c>
      <c r="I27" s="452" t="s">
        <v>334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408</v>
      </c>
      <c r="F28" s="515" t="s">
        <v>407</v>
      </c>
      <c r="G28" s="452" t="s">
        <v>409</v>
      </c>
      <c r="H28" s="515" t="s">
        <v>57</v>
      </c>
      <c r="I28" s="306" t="s">
        <v>334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408</v>
      </c>
      <c r="F29" s="515" t="s">
        <v>407</v>
      </c>
      <c r="G29" s="452" t="s">
        <v>409</v>
      </c>
      <c r="H29" s="261" t="s">
        <v>334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408</v>
      </c>
      <c r="F30" s="515" t="s">
        <v>65</v>
      </c>
      <c r="G30" s="452" t="s">
        <v>410</v>
      </c>
      <c r="H30" s="261" t="s">
        <v>334</v>
      </c>
      <c r="I30" s="261" t="s">
        <v>161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411</v>
      </c>
      <c r="F31" s="515" t="s">
        <v>405</v>
      </c>
      <c r="G31" s="452" t="s">
        <v>412</v>
      </c>
      <c r="H31" s="261" t="s">
        <v>334</v>
      </c>
      <c r="I31" s="306" t="s">
        <v>413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411</v>
      </c>
      <c r="F32" s="515" t="s">
        <v>405</v>
      </c>
      <c r="G32" s="452" t="s">
        <v>412</v>
      </c>
      <c r="H32" s="261" t="s">
        <v>334</v>
      </c>
      <c r="I32" s="306" t="s">
        <v>413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411</v>
      </c>
      <c r="F33" s="515" t="s">
        <v>405</v>
      </c>
      <c r="G33" s="452" t="s">
        <v>414</v>
      </c>
      <c r="H33" s="261" t="s">
        <v>334</v>
      </c>
      <c r="I33" s="306" t="s">
        <v>413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>
        <v>22</v>
      </c>
      <c r="C46" s="571" t="s">
        <v>300</v>
      </c>
      <c r="D46" s="255" t="s">
        <v>301</v>
      </c>
      <c r="I46" s="199"/>
      <c r="M46" s="61"/>
      <c r="N46" s="62"/>
      <c r="O46" s="61"/>
    </row>
    <row r="47" spans="2:20">
      <c r="B47" s="570" t="s">
        <v>52</v>
      </c>
      <c r="C47" t="s">
        <v>300</v>
      </c>
      <c r="D47" t="s">
        <v>302</v>
      </c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B50" t="s">
        <v>130</v>
      </c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303</v>
      </c>
    </row>
    <row r="56" spans="2:1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40" priority="1">
      <formula>AND(ISNUMBER(N6), N6&gt;=5, NOT(ISBLANK(O6)))</formula>
    </cfRule>
    <cfRule type="expression" dxfId="239" priority="2">
      <formula>AND(ISNUMBER(N6), N6&gt;=5)</formula>
    </cfRule>
    <cfRule type="expression" dxfId="238" priority="3">
      <formula>AND(ISNUMBER(N6), N6&lt;5, NOT(ISBLANK(O6)))</formula>
    </cfRule>
    <cfRule type="expression" dxfId="237" priority="4">
      <formula>AND(ISNUMBER(N6), N6&lt;5, ISBLANK(O6))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2.42578125" bestFit="1" customWidth="1"/>
    <col min="10" max="10" width="41.85546875" bestFit="1" customWidth="1"/>
    <col min="11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415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416</v>
      </c>
      <c r="F6" s="282" t="s">
        <v>417</v>
      </c>
      <c r="G6" s="282" t="s">
        <v>417</v>
      </c>
      <c r="H6" s="282" t="s">
        <v>417</v>
      </c>
      <c r="I6" s="282" t="s">
        <v>417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320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320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418</v>
      </c>
      <c r="F12" s="515" t="s">
        <v>419</v>
      </c>
      <c r="G12" s="515" t="s">
        <v>419</v>
      </c>
      <c r="H12" s="515" t="s">
        <v>419</v>
      </c>
      <c r="I12" s="515" t="s">
        <v>419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418</v>
      </c>
      <c r="F13" s="515" t="s">
        <v>419</v>
      </c>
      <c r="G13" s="515" t="s">
        <v>419</v>
      </c>
      <c r="H13" s="515" t="s">
        <v>419</v>
      </c>
      <c r="I13" s="515" t="s">
        <v>419</v>
      </c>
      <c r="J13" s="458"/>
      <c r="K13" s="459" t="s">
        <v>284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57</v>
      </c>
      <c r="F14" s="515" t="s">
        <v>420</v>
      </c>
      <c r="G14" s="515" t="s">
        <v>421</v>
      </c>
      <c r="H14" s="261" t="s">
        <v>419</v>
      </c>
      <c r="I14" s="452" t="s">
        <v>421</v>
      </c>
      <c r="J14" s="458"/>
      <c r="K14" s="460" t="s">
        <v>284</v>
      </c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422</v>
      </c>
      <c r="F15" s="515" t="s">
        <v>420</v>
      </c>
      <c r="G15" s="515" t="s">
        <v>421</v>
      </c>
      <c r="H15" s="261" t="s">
        <v>419</v>
      </c>
      <c r="I15" s="452" t="s">
        <v>421</v>
      </c>
      <c r="J15" s="458"/>
      <c r="K15" s="460" t="s">
        <v>284</v>
      </c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422</v>
      </c>
      <c r="F16" s="515" t="s">
        <v>420</v>
      </c>
      <c r="G16" s="515" t="s">
        <v>421</v>
      </c>
      <c r="H16" s="261" t="s">
        <v>419</v>
      </c>
      <c r="I16" s="452" t="s">
        <v>421</v>
      </c>
      <c r="J16" s="458" t="s">
        <v>423</v>
      </c>
      <c r="K16" s="460" t="s">
        <v>284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424</v>
      </c>
      <c r="F17" s="515" t="s">
        <v>420</v>
      </c>
      <c r="G17" s="515" t="s">
        <v>421</v>
      </c>
      <c r="H17" s="261" t="s">
        <v>419</v>
      </c>
      <c r="I17" s="452" t="s">
        <v>421</v>
      </c>
      <c r="J17" s="458" t="s">
        <v>423</v>
      </c>
      <c r="K17" s="460" t="s">
        <v>284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424</v>
      </c>
      <c r="F18" s="515" t="s">
        <v>57</v>
      </c>
      <c r="G18" s="452" t="s">
        <v>67</v>
      </c>
      <c r="H18" s="261" t="s">
        <v>419</v>
      </c>
      <c r="I18" s="452" t="s">
        <v>421</v>
      </c>
      <c r="J18" s="458" t="s">
        <v>425</v>
      </c>
      <c r="K18" s="460" t="s">
        <v>284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424</v>
      </c>
      <c r="F19" s="515" t="s">
        <v>420</v>
      </c>
      <c r="G19" s="452" t="s">
        <v>424</v>
      </c>
      <c r="H19" s="261" t="s">
        <v>419</v>
      </c>
      <c r="I19" s="452" t="s">
        <v>426</v>
      </c>
      <c r="J19" s="458" t="s">
        <v>425</v>
      </c>
      <c r="K19" s="460" t="s">
        <v>284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427</v>
      </c>
      <c r="F20" s="515" t="s">
        <v>421</v>
      </c>
      <c r="G20" s="452" t="s">
        <v>428</v>
      </c>
      <c r="H20" s="261" t="s">
        <v>68</v>
      </c>
      <c r="I20" s="452" t="s">
        <v>57</v>
      </c>
      <c r="J20" s="458" t="s">
        <v>425</v>
      </c>
      <c r="K20" s="460" t="s">
        <v>284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427</v>
      </c>
      <c r="F21" s="515" t="s">
        <v>419</v>
      </c>
      <c r="G21" s="452" t="s">
        <v>428</v>
      </c>
      <c r="H21" s="261" t="s">
        <v>68</v>
      </c>
      <c r="I21" s="452" t="s">
        <v>429</v>
      </c>
      <c r="J21" s="458" t="s">
        <v>430</v>
      </c>
      <c r="K21" s="460" t="s">
        <v>284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427</v>
      </c>
      <c r="F22" s="515" t="s">
        <v>419</v>
      </c>
      <c r="G22" s="452" t="s">
        <v>428</v>
      </c>
      <c r="H22" s="561" t="s">
        <v>70</v>
      </c>
      <c r="I22" s="452" t="s">
        <v>429</v>
      </c>
      <c r="J22" s="458" t="s">
        <v>430</v>
      </c>
      <c r="K22" s="460" t="s">
        <v>284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427</v>
      </c>
      <c r="F23" s="515" t="s">
        <v>419</v>
      </c>
      <c r="G23" s="452" t="s">
        <v>431</v>
      </c>
      <c r="H23" s="561" t="s">
        <v>70</v>
      </c>
      <c r="I23" s="452" t="s">
        <v>432</v>
      </c>
      <c r="J23" s="458" t="s">
        <v>430</v>
      </c>
      <c r="K23" s="460" t="s">
        <v>284</v>
      </c>
      <c r="L23" s="61"/>
      <c r="M23" s="414" t="s">
        <v>108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433</v>
      </c>
      <c r="F24" s="515" t="s">
        <v>419</v>
      </c>
      <c r="G24" s="452" t="s">
        <v>434</v>
      </c>
      <c r="H24" s="561" t="s">
        <v>70</v>
      </c>
      <c r="I24" s="452" t="s">
        <v>432</v>
      </c>
      <c r="J24" s="458" t="s">
        <v>435</v>
      </c>
      <c r="K24" s="460" t="s">
        <v>284</v>
      </c>
      <c r="L24" s="61"/>
      <c r="M24" s="416" t="s">
        <v>161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384</v>
      </c>
      <c r="F25" s="515" t="s">
        <v>419</v>
      </c>
      <c r="G25" s="452" t="s">
        <v>70</v>
      </c>
      <c r="H25" s="561" t="s">
        <v>70</v>
      </c>
      <c r="I25" s="452" t="s">
        <v>432</v>
      </c>
      <c r="J25" s="458" t="s">
        <v>436</v>
      </c>
      <c r="K25" s="460" t="s">
        <v>284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65</v>
      </c>
      <c r="F26" s="515" t="s">
        <v>419</v>
      </c>
      <c r="G26" s="452" t="s">
        <v>57</v>
      </c>
      <c r="H26" s="561" t="s">
        <v>70</v>
      </c>
      <c r="I26" s="452" t="s">
        <v>57</v>
      </c>
      <c r="J26" s="458" t="s">
        <v>436</v>
      </c>
      <c r="K26" s="460" t="s">
        <v>284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437</v>
      </c>
      <c r="F27" s="515" t="s">
        <v>419</v>
      </c>
      <c r="G27" s="452" t="s">
        <v>57</v>
      </c>
      <c r="H27" s="561" t="s">
        <v>70</v>
      </c>
      <c r="I27" s="452" t="s">
        <v>438</v>
      </c>
      <c r="J27" s="458" t="s">
        <v>436</v>
      </c>
      <c r="K27" s="460" t="s">
        <v>284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437</v>
      </c>
      <c r="F28" s="452" t="s">
        <v>439</v>
      </c>
      <c r="G28" s="452" t="s">
        <v>424</v>
      </c>
      <c r="H28" s="561" t="s">
        <v>67</v>
      </c>
      <c r="I28" s="452" t="s">
        <v>67</v>
      </c>
      <c r="J28" s="458" t="s">
        <v>436</v>
      </c>
      <c r="K28" s="460" t="s">
        <v>284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437</v>
      </c>
      <c r="F29" s="452" t="s">
        <v>439</v>
      </c>
      <c r="G29" s="452" t="s">
        <v>424</v>
      </c>
      <c r="H29" s="561" t="s">
        <v>419</v>
      </c>
      <c r="I29" s="452" t="s">
        <v>419</v>
      </c>
      <c r="J29" s="458" t="s">
        <v>436</v>
      </c>
      <c r="K29" s="460" t="s">
        <v>284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437</v>
      </c>
      <c r="F30" s="452" t="s">
        <v>439</v>
      </c>
      <c r="G30" s="452" t="s">
        <v>424</v>
      </c>
      <c r="H30" s="561" t="s">
        <v>440</v>
      </c>
      <c r="I30" s="452" t="s">
        <v>70</v>
      </c>
      <c r="J30" s="458" t="s">
        <v>436</v>
      </c>
      <c r="K30" s="460" t="s">
        <v>284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439</v>
      </c>
      <c r="F31" s="452" t="s">
        <v>439</v>
      </c>
      <c r="G31" s="452" t="s">
        <v>70</v>
      </c>
      <c r="H31" s="561" t="s">
        <v>440</v>
      </c>
      <c r="I31" s="452" t="s">
        <v>441</v>
      </c>
      <c r="J31" s="458" t="s">
        <v>436</v>
      </c>
      <c r="K31" s="460" t="s">
        <v>284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439</v>
      </c>
      <c r="F32" s="452" t="s">
        <v>439</v>
      </c>
      <c r="G32" s="452" t="s">
        <v>70</v>
      </c>
      <c r="H32" s="561" t="s">
        <v>440</v>
      </c>
      <c r="I32" s="452" t="s">
        <v>441</v>
      </c>
      <c r="J32" s="458" t="s">
        <v>436</v>
      </c>
      <c r="K32" s="460" t="s">
        <v>284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439</v>
      </c>
      <c r="F33" s="452" t="s">
        <v>439</v>
      </c>
      <c r="G33" s="452" t="s">
        <v>70</v>
      </c>
      <c r="H33" s="561" t="s">
        <v>440</v>
      </c>
      <c r="I33" s="452" t="s">
        <v>442</v>
      </c>
      <c r="J33" s="458" t="s">
        <v>436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439</v>
      </c>
      <c r="J34" s="458" t="s">
        <v>436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44"/>
      <c r="F35" s="353"/>
      <c r="G35" s="350"/>
      <c r="H35" s="538"/>
      <c r="I35" s="537" t="s">
        <v>439</v>
      </c>
      <c r="J35" s="458" t="s">
        <v>436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439</v>
      </c>
      <c r="J36" s="458" t="s">
        <v>436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 t="s">
        <v>436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 t="s">
        <v>436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458" t="s">
        <v>436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458" t="s">
        <v>436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458" t="s">
        <v>435</v>
      </c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458" t="s">
        <v>435</v>
      </c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458" t="s">
        <v>435</v>
      </c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458" t="s">
        <v>435</v>
      </c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303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36" priority="1">
      <formula>AND(ISNUMBER(N6), N6&gt;=5, NOT(ISBLANK(O6)))</formula>
    </cfRule>
    <cfRule type="expression" dxfId="235" priority="2">
      <formula>AND(ISNUMBER(N6), N6&gt;=5)</formula>
    </cfRule>
    <cfRule type="expression" dxfId="234" priority="3">
      <formula>AND(ISNUMBER(N6), N6&lt;5, NOT(ISBLANK(O6)))</formula>
    </cfRule>
    <cfRule type="expression" dxfId="233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443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 t="s">
        <v>444</v>
      </c>
      <c r="F7" s="515" t="s">
        <v>444</v>
      </c>
      <c r="G7" s="515" t="s">
        <v>444</v>
      </c>
      <c r="H7" s="515" t="s">
        <v>444</v>
      </c>
      <c r="I7" s="515" t="s">
        <v>444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/>
      <c r="F24" s="515"/>
      <c r="G24" s="452"/>
      <c r="H24" s="282"/>
      <c r="I24" s="452"/>
      <c r="J24" s="458"/>
      <c r="K24" s="460"/>
      <c r="L24" s="61"/>
      <c r="M24" s="416" t="s">
        <v>386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303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32" priority="1">
      <formula>AND(ISNUMBER(N6), N6&gt;=5, NOT(ISBLANK(O6)))</formula>
    </cfRule>
    <cfRule type="expression" dxfId="231" priority="2">
      <formula>AND(ISNUMBER(N6), N6&gt;=5)</formula>
    </cfRule>
    <cfRule type="expression" dxfId="230" priority="3">
      <formula>AND(ISNUMBER(N6), N6&lt;5, NOT(ISBLANK(O6)))</formula>
    </cfRule>
    <cfRule type="expression" dxfId="229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445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446</v>
      </c>
      <c r="F6" s="282" t="s">
        <v>446</v>
      </c>
      <c r="G6" s="282" t="s">
        <v>446</v>
      </c>
      <c r="H6" s="282" t="s">
        <v>446</v>
      </c>
      <c r="I6" s="282" t="s">
        <v>446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309</v>
      </c>
      <c r="F12" s="515" t="s">
        <v>66</v>
      </c>
      <c r="G12" s="515" t="s">
        <v>309</v>
      </c>
      <c r="H12" s="515" t="s">
        <v>309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309</v>
      </c>
      <c r="F13" s="515" t="s">
        <v>66</v>
      </c>
      <c r="G13" s="515" t="s">
        <v>309</v>
      </c>
      <c r="H13" s="515" t="s">
        <v>309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54</v>
      </c>
      <c r="F14" s="515" t="s">
        <v>447</v>
      </c>
      <c r="G14" s="515" t="s">
        <v>448</v>
      </c>
      <c r="H14" s="561" t="s">
        <v>448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323</v>
      </c>
      <c r="F15" s="515" t="s">
        <v>447</v>
      </c>
      <c r="G15" s="515" t="s">
        <v>449</v>
      </c>
      <c r="H15" s="561" t="s">
        <v>448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323</v>
      </c>
      <c r="F16" s="515" t="s">
        <v>447</v>
      </c>
      <c r="G16" s="515" t="s">
        <v>449</v>
      </c>
      <c r="H16" s="561" t="s">
        <v>448</v>
      </c>
      <c r="I16" s="452" t="s">
        <v>434</v>
      </c>
      <c r="J16" s="458" t="s">
        <v>450</v>
      </c>
      <c r="K16" s="460" t="s">
        <v>451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452</v>
      </c>
      <c r="F17" s="515" t="s">
        <v>447</v>
      </c>
      <c r="G17" s="515" t="s">
        <v>449</v>
      </c>
      <c r="H17" s="561" t="s">
        <v>453</v>
      </c>
      <c r="I17" s="452" t="s">
        <v>434</v>
      </c>
      <c r="J17" s="458" t="s">
        <v>450</v>
      </c>
      <c r="K17" s="460" t="s">
        <v>451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314</v>
      </c>
      <c r="F18" s="515" t="s">
        <v>447</v>
      </c>
      <c r="G18" s="452" t="s">
        <v>424</v>
      </c>
      <c r="H18" s="561" t="s">
        <v>316</v>
      </c>
      <c r="I18" s="452" t="s">
        <v>434</v>
      </c>
      <c r="J18" s="458" t="s">
        <v>450</v>
      </c>
      <c r="K18" s="460" t="s">
        <v>451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314</v>
      </c>
      <c r="F19" s="515" t="s">
        <v>454</v>
      </c>
      <c r="G19" s="452" t="s">
        <v>67</v>
      </c>
      <c r="H19" s="561" t="s">
        <v>407</v>
      </c>
      <c r="I19" s="452" t="s">
        <v>439</v>
      </c>
      <c r="J19" s="458" t="s">
        <v>450</v>
      </c>
      <c r="K19" s="460" t="s">
        <v>455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314</v>
      </c>
      <c r="F20" s="515" t="s">
        <v>454</v>
      </c>
      <c r="G20" s="452" t="s">
        <v>67</v>
      </c>
      <c r="H20" s="561" t="s">
        <v>456</v>
      </c>
      <c r="I20" s="452" t="s">
        <v>439</v>
      </c>
      <c r="J20" s="458" t="s">
        <v>450</v>
      </c>
      <c r="K20" s="460" t="s">
        <v>455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66</v>
      </c>
      <c r="F21" s="515" t="s">
        <v>66</v>
      </c>
      <c r="G21" s="452" t="s">
        <v>67</v>
      </c>
      <c r="H21" s="561" t="s">
        <v>448</v>
      </c>
      <c r="I21" s="452" t="s">
        <v>439</v>
      </c>
      <c r="J21" s="458" t="s">
        <v>450</v>
      </c>
      <c r="K21" s="460" t="s">
        <v>455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314</v>
      </c>
      <c r="F22" s="515" t="s">
        <v>66</v>
      </c>
      <c r="G22" s="452" t="s">
        <v>67</v>
      </c>
      <c r="H22" s="561" t="s">
        <v>457</v>
      </c>
      <c r="I22" s="452" t="s">
        <v>439</v>
      </c>
      <c r="J22" s="458" t="s">
        <v>450</v>
      </c>
      <c r="K22" s="460" t="s">
        <v>455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314</v>
      </c>
      <c r="F23" s="515" t="s">
        <v>66</v>
      </c>
      <c r="G23" s="452" t="s">
        <v>434</v>
      </c>
      <c r="H23" s="452" t="s">
        <v>448</v>
      </c>
      <c r="I23" s="452" t="s">
        <v>439</v>
      </c>
      <c r="J23" s="458" t="s">
        <v>450</v>
      </c>
      <c r="K23" s="460" t="s">
        <v>455</v>
      </c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452</v>
      </c>
      <c r="F24" s="515" t="s">
        <v>66</v>
      </c>
      <c r="G24" s="452" t="s">
        <v>434</v>
      </c>
      <c r="H24" s="452" t="s">
        <v>458</v>
      </c>
      <c r="I24" s="452" t="s">
        <v>439</v>
      </c>
      <c r="J24" s="458" t="s">
        <v>450</v>
      </c>
      <c r="K24" s="460" t="s">
        <v>455</v>
      </c>
      <c r="L24" s="61"/>
      <c r="M24" s="416" t="s">
        <v>386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452</v>
      </c>
      <c r="F25" s="515" t="s">
        <v>59</v>
      </c>
      <c r="G25" s="452" t="s">
        <v>434</v>
      </c>
      <c r="H25" s="452" t="s">
        <v>458</v>
      </c>
      <c r="I25" s="452" t="s">
        <v>439</v>
      </c>
      <c r="J25" s="458" t="s">
        <v>450</v>
      </c>
      <c r="K25" s="460" t="s">
        <v>455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323</v>
      </c>
      <c r="F26" s="515" t="s">
        <v>59</v>
      </c>
      <c r="G26" s="452" t="s">
        <v>459</v>
      </c>
      <c r="H26" s="452" t="s">
        <v>458</v>
      </c>
      <c r="I26" s="452" t="s">
        <v>61</v>
      </c>
      <c r="J26" s="458" t="s">
        <v>450</v>
      </c>
      <c r="K26" s="460" t="s">
        <v>455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323</v>
      </c>
      <c r="F27" s="515" t="s">
        <v>460</v>
      </c>
      <c r="G27" s="452" t="s">
        <v>461</v>
      </c>
      <c r="H27" s="452" t="s">
        <v>462</v>
      </c>
      <c r="I27" s="452" t="s">
        <v>61</v>
      </c>
      <c r="J27" s="458" t="s">
        <v>450</v>
      </c>
      <c r="K27" s="460" t="s">
        <v>455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463</v>
      </c>
      <c r="F28" s="515" t="s">
        <v>460</v>
      </c>
      <c r="G28" s="452" t="s">
        <v>461</v>
      </c>
      <c r="H28" s="561" t="s">
        <v>464</v>
      </c>
      <c r="I28" s="452" t="s">
        <v>70</v>
      </c>
      <c r="J28" s="458" t="s">
        <v>450</v>
      </c>
      <c r="K28" s="460" t="s">
        <v>455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461</v>
      </c>
      <c r="F29" s="515" t="s">
        <v>460</v>
      </c>
      <c r="G29" s="452" t="s">
        <v>461</v>
      </c>
      <c r="H29" s="561" t="s">
        <v>464</v>
      </c>
      <c r="I29" s="452" t="s">
        <v>70</v>
      </c>
      <c r="J29" s="458" t="s">
        <v>450</v>
      </c>
      <c r="K29" s="460" t="s">
        <v>455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461</v>
      </c>
      <c r="F30" s="515" t="s">
        <v>460</v>
      </c>
      <c r="G30" s="452" t="s">
        <v>461</v>
      </c>
      <c r="H30" s="561" t="s">
        <v>464</v>
      </c>
      <c r="I30" s="452" t="s">
        <v>464</v>
      </c>
      <c r="J30" s="458" t="s">
        <v>450</v>
      </c>
      <c r="K30" s="460" t="s">
        <v>455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461</v>
      </c>
      <c r="F31" s="515" t="s">
        <v>460</v>
      </c>
      <c r="G31" s="452" t="s">
        <v>461</v>
      </c>
      <c r="H31" s="561" t="s">
        <v>434</v>
      </c>
      <c r="I31" s="452" t="s">
        <v>464</v>
      </c>
      <c r="J31" s="458" t="s">
        <v>450</v>
      </c>
      <c r="K31" s="460" t="s">
        <v>455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461</v>
      </c>
      <c r="F32" s="515" t="s">
        <v>460</v>
      </c>
      <c r="G32" s="452" t="s">
        <v>461</v>
      </c>
      <c r="H32" s="561" t="s">
        <v>434</v>
      </c>
      <c r="I32" s="452" t="s">
        <v>464</v>
      </c>
      <c r="J32" s="458"/>
      <c r="K32" s="460" t="s">
        <v>455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461</v>
      </c>
      <c r="F33" s="515" t="s">
        <v>460</v>
      </c>
      <c r="G33" s="452" t="s">
        <v>461</v>
      </c>
      <c r="H33" s="561" t="s">
        <v>434</v>
      </c>
      <c r="I33" s="452" t="s">
        <v>464</v>
      </c>
      <c r="J33" s="458"/>
      <c r="K33" s="460" t="s">
        <v>455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 t="s">
        <v>465</v>
      </c>
      <c r="F34" s="538"/>
      <c r="G34" s="538"/>
      <c r="H34" s="538"/>
      <c r="I34" s="537" t="s">
        <v>464</v>
      </c>
      <c r="J34" s="458"/>
      <c r="K34" s="460" t="s">
        <v>455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44" t="s">
        <v>465</v>
      </c>
      <c r="F35" s="353"/>
      <c r="G35" s="350"/>
      <c r="H35" s="538"/>
      <c r="I35" s="537"/>
      <c r="J35" s="458"/>
      <c r="K35" s="460" t="s">
        <v>455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44" t="s">
        <v>465</v>
      </c>
      <c r="F36" s="353"/>
      <c r="G36" s="350"/>
      <c r="H36" s="538"/>
      <c r="I36" s="537"/>
      <c r="J36" s="458"/>
      <c r="K36" s="460" t="s">
        <v>455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44" t="s">
        <v>465</v>
      </c>
      <c r="F37" s="353"/>
      <c r="G37" s="337"/>
      <c r="H37" s="538"/>
      <c r="I37" s="273"/>
      <c r="J37" s="458"/>
      <c r="K37" s="460" t="s">
        <v>451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44" t="s">
        <v>465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44" t="s">
        <v>465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44" t="s">
        <v>465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303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28" priority="1">
      <formula>AND(ISNUMBER(N6), N6&gt;=5, NOT(ISBLANK(O6)))</formula>
    </cfRule>
    <cfRule type="expression" dxfId="227" priority="2">
      <formula>AND(ISNUMBER(N6), N6&gt;=5)</formula>
    </cfRule>
    <cfRule type="expression" dxfId="226" priority="3">
      <formula>AND(ISNUMBER(N6), N6&lt;5, NOT(ISBLANK(O6)))</formula>
    </cfRule>
    <cfRule type="expression" dxfId="225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8.85546875" customWidth="1"/>
    <col min="17" max="17" width="20.7109375" customWidth="1"/>
    <col min="18" max="18" width="18.7109375" customWidth="1"/>
    <col min="19" max="19" width="27.42578125" customWidth="1"/>
    <col min="20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466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381</v>
      </c>
      <c r="R4" s="567" t="s">
        <v>8</v>
      </c>
      <c r="S4" s="63"/>
      <c r="T4" s="63"/>
    </row>
    <row r="5" spans="2:20" ht="15" customHeight="1" thickBot="1">
      <c r="B5" s="220"/>
      <c r="C5" s="221"/>
      <c r="D5" s="222"/>
      <c r="E5" s="223" t="s">
        <v>467</v>
      </c>
      <c r="F5" s="223" t="s">
        <v>468</v>
      </c>
      <c r="G5" s="223" t="s">
        <v>469</v>
      </c>
      <c r="H5" s="223" t="s">
        <v>470</v>
      </c>
      <c r="I5" s="223" t="s">
        <v>471</v>
      </c>
      <c r="J5" s="223" t="s">
        <v>472</v>
      </c>
      <c r="K5" s="223" t="s">
        <v>473</v>
      </c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>
      <c r="B6" s="263" t="s">
        <v>83</v>
      </c>
      <c r="C6" s="271"/>
      <c r="D6" s="272"/>
      <c r="E6" s="282" t="s">
        <v>474</v>
      </c>
      <c r="F6" s="282" t="s">
        <v>475</v>
      </c>
      <c r="G6" s="282" t="s">
        <v>474</v>
      </c>
      <c r="H6" s="282" t="s">
        <v>476</v>
      </c>
      <c r="I6" s="282" t="s">
        <v>474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>
      <c r="B7" s="264" t="s">
        <v>91</v>
      </c>
      <c r="C7" s="245" t="s">
        <v>85</v>
      </c>
      <c r="D7" s="265" t="s">
        <v>92</v>
      </c>
      <c r="E7" s="515" t="s">
        <v>477</v>
      </c>
      <c r="F7" s="515" t="s">
        <v>434</v>
      </c>
      <c r="G7" s="515" t="s">
        <v>477</v>
      </c>
      <c r="H7" s="560"/>
      <c r="I7" s="452" t="s">
        <v>477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>
      <c r="B8" s="266" t="s">
        <v>92</v>
      </c>
      <c r="C8" s="217" t="s">
        <v>85</v>
      </c>
      <c r="D8" s="267" t="s">
        <v>94</v>
      </c>
      <c r="E8" s="515" t="s">
        <v>477</v>
      </c>
      <c r="F8" s="515" t="s">
        <v>434</v>
      </c>
      <c r="G8" s="515" t="s">
        <v>477</v>
      </c>
      <c r="H8" s="560"/>
      <c r="I8" s="452" t="s">
        <v>477</v>
      </c>
      <c r="J8" s="458" t="s">
        <v>423</v>
      </c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88</v>
      </c>
      <c r="T8" s="63"/>
    </row>
    <row r="9" spans="2:20" ht="15.75" thickBot="1">
      <c r="B9" s="266" t="s">
        <v>94</v>
      </c>
      <c r="C9" s="217" t="s">
        <v>85</v>
      </c>
      <c r="D9" s="267" t="s">
        <v>95</v>
      </c>
      <c r="E9" s="515" t="s">
        <v>478</v>
      </c>
      <c r="F9" s="515" t="s">
        <v>459</v>
      </c>
      <c r="G9" s="515" t="s">
        <v>477</v>
      </c>
      <c r="H9" s="308"/>
      <c r="I9" s="452" t="s">
        <v>477</v>
      </c>
      <c r="J9" s="458" t="s">
        <v>423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88</v>
      </c>
      <c r="T9" s="63"/>
    </row>
    <row r="10" spans="2:20" ht="15.75" thickBot="1">
      <c r="B10" s="266" t="s">
        <v>95</v>
      </c>
      <c r="C10" s="217" t="s">
        <v>85</v>
      </c>
      <c r="D10" s="267" t="s">
        <v>96</v>
      </c>
      <c r="E10" s="515" t="s">
        <v>452</v>
      </c>
      <c r="F10" s="515" t="s">
        <v>459</v>
      </c>
      <c r="G10" s="515" t="s">
        <v>477</v>
      </c>
      <c r="H10" s="308"/>
      <c r="I10" s="452" t="s">
        <v>459</v>
      </c>
      <c r="J10" s="458" t="s">
        <v>423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>
      <c r="B11" s="266" t="s">
        <v>96</v>
      </c>
      <c r="C11" s="217" t="s">
        <v>85</v>
      </c>
      <c r="D11" s="267" t="s">
        <v>97</v>
      </c>
      <c r="E11" s="515" t="s">
        <v>452</v>
      </c>
      <c r="F11" s="452" t="s">
        <v>479</v>
      </c>
      <c r="G11" s="515" t="s">
        <v>477</v>
      </c>
      <c r="H11" s="308"/>
      <c r="I11" s="452" t="s">
        <v>459</v>
      </c>
      <c r="J11" s="458" t="s">
        <v>423</v>
      </c>
      <c r="K11" s="460"/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88</v>
      </c>
      <c r="T11" s="63"/>
    </row>
    <row r="12" spans="2:20" ht="15" customHeight="1" thickBot="1">
      <c r="B12" s="266" t="s">
        <v>97</v>
      </c>
      <c r="C12" s="217" t="s">
        <v>85</v>
      </c>
      <c r="D12" s="267" t="s">
        <v>99</v>
      </c>
      <c r="E12" s="515" t="s">
        <v>452</v>
      </c>
      <c r="F12" s="515" t="s">
        <v>480</v>
      </c>
      <c r="G12" s="515" t="s">
        <v>477</v>
      </c>
      <c r="H12" s="308"/>
      <c r="I12" s="452" t="s">
        <v>459</v>
      </c>
      <c r="J12" s="458" t="s">
        <v>423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93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93</v>
      </c>
      <c r="T12" s="63"/>
    </row>
    <row r="13" spans="2:20" ht="15" customHeight="1" thickBot="1">
      <c r="B13" s="266" t="s">
        <v>99</v>
      </c>
      <c r="C13" s="217" t="s">
        <v>85</v>
      </c>
      <c r="D13" s="267" t="s">
        <v>100</v>
      </c>
      <c r="E13" s="515" t="s">
        <v>341</v>
      </c>
      <c r="F13" s="515" t="s">
        <v>480</v>
      </c>
      <c r="G13" s="452" t="s">
        <v>454</v>
      </c>
      <c r="H13" s="308"/>
      <c r="I13" s="452" t="s">
        <v>459</v>
      </c>
      <c r="J13" s="458" t="s">
        <v>423</v>
      </c>
      <c r="K13" s="460"/>
      <c r="L13" s="61"/>
      <c r="M13" s="414" t="s">
        <v>61</v>
      </c>
      <c r="N13" s="326">
        <f>COUNTIF(E7:K39, "*Tai Wei*")/2</f>
        <v>7.5</v>
      </c>
      <c r="O13" s="547" t="s">
        <v>88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88</v>
      </c>
      <c r="T13" s="63"/>
    </row>
    <row r="14" spans="2:20" ht="15" customHeight="1" thickBot="1">
      <c r="B14" s="266" t="s">
        <v>100</v>
      </c>
      <c r="C14" s="217" t="s">
        <v>85</v>
      </c>
      <c r="D14" s="267" t="s">
        <v>101</v>
      </c>
      <c r="E14" s="515" t="s">
        <v>341</v>
      </c>
      <c r="F14" s="515" t="s">
        <v>480</v>
      </c>
      <c r="G14" s="452" t="s">
        <v>480</v>
      </c>
      <c r="H14" s="308"/>
      <c r="I14" s="452" t="s">
        <v>459</v>
      </c>
      <c r="J14" s="458" t="s">
        <v>423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88</v>
      </c>
      <c r="T14" s="63"/>
    </row>
    <row r="15" spans="2:20" ht="15" customHeight="1" thickBot="1">
      <c r="B15" s="266" t="s">
        <v>101</v>
      </c>
      <c r="C15" s="217" t="s">
        <v>85</v>
      </c>
      <c r="D15" s="267" t="s">
        <v>102</v>
      </c>
      <c r="E15" s="515" t="s">
        <v>341</v>
      </c>
      <c r="F15" s="515" t="s">
        <v>480</v>
      </c>
      <c r="G15" s="452" t="s">
        <v>480</v>
      </c>
      <c r="H15" s="308"/>
      <c r="I15" s="452" t="s">
        <v>459</v>
      </c>
      <c r="J15" s="458" t="s">
        <v>423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88</v>
      </c>
      <c r="T15" s="63"/>
    </row>
    <row r="16" spans="2:20" ht="15" customHeight="1" thickBot="1">
      <c r="B16" s="266" t="s">
        <v>102</v>
      </c>
      <c r="C16" s="217" t="s">
        <v>85</v>
      </c>
      <c r="D16" s="267" t="s">
        <v>103</v>
      </c>
      <c r="E16" s="515" t="s">
        <v>481</v>
      </c>
      <c r="F16" s="515" t="s">
        <v>480</v>
      </c>
      <c r="G16" s="452" t="s">
        <v>480</v>
      </c>
      <c r="H16" s="308"/>
      <c r="I16" s="452" t="s">
        <v>459</v>
      </c>
      <c r="J16" s="458" t="s">
        <v>423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98</v>
      </c>
      <c r="T16" s="63"/>
    </row>
    <row r="17" spans="2:20" ht="15" customHeight="1" thickBot="1">
      <c r="B17" s="266" t="s">
        <v>103</v>
      </c>
      <c r="C17" s="217" t="s">
        <v>85</v>
      </c>
      <c r="D17" s="267" t="s">
        <v>106</v>
      </c>
      <c r="E17" s="515" t="s">
        <v>481</v>
      </c>
      <c r="F17" s="515" t="s">
        <v>482</v>
      </c>
      <c r="G17" s="452" t="s">
        <v>480</v>
      </c>
      <c r="H17" s="308"/>
      <c r="I17" s="452" t="s">
        <v>483</v>
      </c>
      <c r="J17" s="458" t="s">
        <v>423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>
      <c r="B18" s="266" t="s">
        <v>106</v>
      </c>
      <c r="C18" s="217" t="s">
        <v>85</v>
      </c>
      <c r="D18" s="267" t="s">
        <v>107</v>
      </c>
      <c r="E18" s="515" t="s">
        <v>481</v>
      </c>
      <c r="F18" s="515" t="s">
        <v>484</v>
      </c>
      <c r="G18" s="452" t="s">
        <v>480</v>
      </c>
      <c r="H18" s="308"/>
      <c r="I18" s="452" t="s">
        <v>483</v>
      </c>
      <c r="J18" s="458" t="s">
        <v>423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>
      <c r="B19" s="266" t="s">
        <v>107</v>
      </c>
      <c r="C19" s="217" t="s">
        <v>85</v>
      </c>
      <c r="D19" s="267" t="s">
        <v>109</v>
      </c>
      <c r="E19" s="515" t="s">
        <v>481</v>
      </c>
      <c r="F19" s="515" t="s">
        <v>484</v>
      </c>
      <c r="G19" s="452" t="s">
        <v>485</v>
      </c>
      <c r="H19" s="308"/>
      <c r="I19" s="452" t="s">
        <v>480</v>
      </c>
      <c r="J19" s="458" t="s">
        <v>423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>
      <c r="B20" s="266" t="s">
        <v>109</v>
      </c>
      <c r="C20" s="217" t="s">
        <v>85</v>
      </c>
      <c r="D20" s="267" t="s">
        <v>110</v>
      </c>
      <c r="E20" s="515" t="s">
        <v>481</v>
      </c>
      <c r="F20" s="515" t="s">
        <v>482</v>
      </c>
      <c r="G20" s="452" t="s">
        <v>434</v>
      </c>
      <c r="H20" s="308" t="s">
        <v>68</v>
      </c>
      <c r="I20" s="452" t="s">
        <v>483</v>
      </c>
      <c r="J20" s="458" t="s">
        <v>423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>
      <c r="B21" s="266" t="s">
        <v>110</v>
      </c>
      <c r="C21" s="217" t="s">
        <v>85</v>
      </c>
      <c r="D21" s="267" t="s">
        <v>111</v>
      </c>
      <c r="E21" s="515" t="s">
        <v>481</v>
      </c>
      <c r="F21" s="515" t="s">
        <v>482</v>
      </c>
      <c r="G21" s="452" t="s">
        <v>461</v>
      </c>
      <c r="H21" s="308" t="s">
        <v>335</v>
      </c>
      <c r="I21" s="452" t="s">
        <v>459</v>
      </c>
      <c r="J21" s="458" t="s">
        <v>423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414" t="s">
        <v>104</v>
      </c>
      <c r="R21" s="325">
        <f>'26 Feb 2024 (2)'!N21+'4 Mar 2024'!N21+'11 Mar 2024'!N21+'18 Mar 2024'!N21+'25 Mar 2024'!N21</f>
        <v>33.5</v>
      </c>
      <c r="S21" s="547" t="s">
        <v>105</v>
      </c>
      <c r="T21" s="63"/>
    </row>
    <row r="22" spans="2:20" ht="15" customHeight="1" thickBot="1">
      <c r="B22" s="266" t="s">
        <v>111</v>
      </c>
      <c r="C22" s="217" t="s">
        <v>85</v>
      </c>
      <c r="D22" s="267" t="s">
        <v>112</v>
      </c>
      <c r="E22" s="515" t="s">
        <v>323</v>
      </c>
      <c r="F22" s="452" t="s">
        <v>486</v>
      </c>
      <c r="G22" s="452" t="s">
        <v>461</v>
      </c>
      <c r="H22" s="308" t="s">
        <v>363</v>
      </c>
      <c r="I22" s="452" t="s">
        <v>459</v>
      </c>
      <c r="J22" s="458" t="s">
        <v>423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487</v>
      </c>
      <c r="F23" s="452" t="s">
        <v>486</v>
      </c>
      <c r="G23" s="452" t="s">
        <v>488</v>
      </c>
      <c r="H23" s="308" t="s">
        <v>363</v>
      </c>
      <c r="I23" s="452" t="s">
        <v>459</v>
      </c>
      <c r="J23" s="458" t="s">
        <v>423</v>
      </c>
      <c r="K23" s="460"/>
      <c r="L23" s="61"/>
      <c r="M23" s="414" t="s">
        <v>108</v>
      </c>
      <c r="N23" s="326">
        <f>COUNTIF(E7:K39, "*QiAn*")/2</f>
        <v>9</v>
      </c>
      <c r="O23" s="547"/>
      <c r="P23" s="199"/>
      <c r="Q23" s="414" t="s">
        <v>108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>
      <c r="B24" s="266" t="s">
        <v>113</v>
      </c>
      <c r="C24" s="217" t="s">
        <v>85</v>
      </c>
      <c r="D24" s="267" t="s">
        <v>114</v>
      </c>
      <c r="E24" s="515" t="s">
        <v>463</v>
      </c>
      <c r="F24" s="452" t="s">
        <v>486</v>
      </c>
      <c r="G24" s="452" t="s">
        <v>488</v>
      </c>
      <c r="H24" s="308" t="s">
        <v>363</v>
      </c>
      <c r="I24" s="452" t="s">
        <v>459</v>
      </c>
      <c r="J24" s="458" t="s">
        <v>423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463</v>
      </c>
      <c r="F25" s="452" t="s">
        <v>482</v>
      </c>
      <c r="G25" s="452" t="s">
        <v>464</v>
      </c>
      <c r="H25" s="308" t="s">
        <v>363</v>
      </c>
      <c r="I25" s="306" t="s">
        <v>489</v>
      </c>
      <c r="J25" s="458" t="s">
        <v>423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463</v>
      </c>
      <c r="F26" s="452" t="s">
        <v>439</v>
      </c>
      <c r="G26" s="452" t="s">
        <v>464</v>
      </c>
      <c r="H26" s="308" t="s">
        <v>363</v>
      </c>
      <c r="I26" s="306" t="s">
        <v>489</v>
      </c>
      <c r="J26" s="458" t="s">
        <v>423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463</v>
      </c>
      <c r="F27" s="452" t="s">
        <v>439</v>
      </c>
      <c r="G27" s="452" t="s">
        <v>459</v>
      </c>
      <c r="H27" s="308" t="s">
        <v>363</v>
      </c>
      <c r="I27" s="306" t="s">
        <v>489</v>
      </c>
      <c r="J27" s="458" t="s">
        <v>423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463</v>
      </c>
      <c r="F28" s="452" t="s">
        <v>434</v>
      </c>
      <c r="G28" s="452" t="s">
        <v>459</v>
      </c>
      <c r="H28" s="308" t="s">
        <v>363</v>
      </c>
      <c r="I28" s="306" t="s">
        <v>489</v>
      </c>
      <c r="J28" s="458" t="s">
        <v>423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459</v>
      </c>
      <c r="H29" s="308" t="s">
        <v>363</v>
      </c>
      <c r="I29" s="537" t="s">
        <v>464</v>
      </c>
      <c r="J29" s="458" t="s">
        <v>423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350"/>
      <c r="H30" s="308" t="s">
        <v>363</v>
      </c>
      <c r="I30" s="537" t="s">
        <v>464</v>
      </c>
      <c r="J30" s="458" t="s">
        <v>423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350"/>
      <c r="H31" s="308" t="s">
        <v>363</v>
      </c>
      <c r="I31" s="537"/>
      <c r="J31" s="458" t="s">
        <v>423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4"/>
      <c r="F32" s="353"/>
      <c r="G32" s="337"/>
      <c r="H32" s="308" t="s">
        <v>363</v>
      </c>
      <c r="I32" s="273"/>
      <c r="J32" s="458" t="s">
        <v>423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/>
      <c r="I33" s="273"/>
      <c r="J33" s="458" t="s">
        <v>423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656"/>
      <c r="D42" s="656"/>
      <c r="E42" s="656"/>
      <c r="F42" s="656"/>
      <c r="L42" s="61"/>
      <c r="P42" s="63"/>
      <c r="Q42" s="63"/>
      <c r="R42" s="63"/>
      <c r="S42" s="63"/>
      <c r="T42" s="63"/>
    </row>
    <row r="43" spans="2:20" ht="15" customHeight="1">
      <c r="I43" s="562"/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303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24" priority="5">
      <formula>AND(ISNUMBER(N6), N6&gt;=5, NOT(ISBLANK(O6)))</formula>
    </cfRule>
    <cfRule type="expression" dxfId="223" priority="6">
      <formula>AND(ISNUMBER(N6), N6&gt;=5)</formula>
    </cfRule>
    <cfRule type="expression" dxfId="222" priority="7">
      <formula>AND(ISNUMBER(N6), N6&lt;5, NOT(ISBLANK(O6)))</formula>
    </cfRule>
    <cfRule type="expression" dxfId="221" priority="8">
      <formula>AND(ISNUMBER(N6), N6&lt;5, ISBLANK(O6))</formula>
    </cfRule>
  </conditionalFormatting>
  <conditionalFormatting sqref="R6:R24">
    <cfRule type="expression" dxfId="220" priority="1">
      <formula>AND(ISNUMBER(R6), R6&gt;=5, NOT(ISBLANK(S6)))</formula>
    </cfRule>
    <cfRule type="expression" dxfId="219" priority="2">
      <formula>AND(ISNUMBER(R6), R6&gt;=5)</formula>
    </cfRule>
    <cfRule type="expression" dxfId="218" priority="3">
      <formula>AND(ISNUMBER(R6), R6&lt;5, NOT(ISBLANK(S6)))</formula>
    </cfRule>
    <cfRule type="expression" dxfId="217" priority="4">
      <formula>AND(ISNUMBER(R6), R6&lt;5, ISBLANK(S6))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7" width="33.28515625" bestFit="1" customWidth="1"/>
    <col min="8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466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490</v>
      </c>
      <c r="F5" s="223" t="s">
        <v>491</v>
      </c>
      <c r="G5" s="223" t="s">
        <v>492</v>
      </c>
      <c r="H5" s="223" t="s">
        <v>493</v>
      </c>
      <c r="I5" s="223" t="s">
        <v>494</v>
      </c>
      <c r="J5" s="223" t="s">
        <v>495</v>
      </c>
      <c r="K5" s="223" t="s">
        <v>496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497</v>
      </c>
      <c r="F6" s="282" t="s">
        <v>497</v>
      </c>
      <c r="G6" s="282" t="s">
        <v>497</v>
      </c>
      <c r="H6" s="282" t="s">
        <v>497</v>
      </c>
      <c r="I6" s="282" t="s">
        <v>497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289</v>
      </c>
      <c r="F7" s="515" t="s">
        <v>289</v>
      </c>
      <c r="G7" s="515" t="s">
        <v>289</v>
      </c>
      <c r="H7" s="515" t="s">
        <v>289</v>
      </c>
      <c r="I7" s="452" t="s">
        <v>289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289</v>
      </c>
      <c r="F8" s="515" t="s">
        <v>289</v>
      </c>
      <c r="G8" s="452" t="s">
        <v>289</v>
      </c>
      <c r="H8" s="515" t="s">
        <v>289</v>
      </c>
      <c r="I8" s="452" t="s">
        <v>289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283</v>
      </c>
      <c r="F9" s="515" t="s">
        <v>454</v>
      </c>
      <c r="G9" s="452" t="s">
        <v>439</v>
      </c>
      <c r="H9" s="452" t="s">
        <v>498</v>
      </c>
      <c r="I9" s="452" t="s">
        <v>499</v>
      </c>
      <c r="J9" s="460" t="s">
        <v>500</v>
      </c>
      <c r="K9" s="460" t="s">
        <v>500</v>
      </c>
      <c r="L9" s="61"/>
      <c r="M9" s="414" t="s">
        <v>57</v>
      </c>
      <c r="N9" s="326">
        <f>COUNTIF(E7:K39, "*Rafi*")/2</f>
        <v>7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283</v>
      </c>
      <c r="F10" s="515" t="s">
        <v>454</v>
      </c>
      <c r="G10" s="452" t="s">
        <v>439</v>
      </c>
      <c r="H10" s="452" t="s">
        <v>382</v>
      </c>
      <c r="I10" s="452" t="s">
        <v>439</v>
      </c>
      <c r="J10" s="460" t="s">
        <v>500</v>
      </c>
      <c r="K10" s="460" t="s">
        <v>500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53</v>
      </c>
      <c r="F11" s="515" t="s">
        <v>454</v>
      </c>
      <c r="G11" s="452" t="s">
        <v>439</v>
      </c>
      <c r="H11" s="452" t="s">
        <v>382</v>
      </c>
      <c r="I11" s="452" t="s">
        <v>439</v>
      </c>
      <c r="J11" s="460" t="s">
        <v>500</v>
      </c>
      <c r="K11" s="460" t="s">
        <v>500</v>
      </c>
      <c r="L11" s="61"/>
      <c r="M11" s="414" t="s">
        <v>59</v>
      </c>
      <c r="N11" s="326">
        <f>COUNTIF(E7:K39, "*Nicholas*")/2</f>
        <v>8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283</v>
      </c>
      <c r="F12" s="515" t="s">
        <v>454</v>
      </c>
      <c r="G12" s="452" t="s">
        <v>439</v>
      </c>
      <c r="H12" s="452" t="s">
        <v>283</v>
      </c>
      <c r="I12" s="452" t="s">
        <v>459</v>
      </c>
      <c r="J12" s="460" t="s">
        <v>500</v>
      </c>
      <c r="K12" s="460" t="s">
        <v>500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283</v>
      </c>
      <c r="F13" s="515" t="s">
        <v>454</v>
      </c>
      <c r="G13" s="452" t="s">
        <v>289</v>
      </c>
      <c r="H13" s="306" t="s">
        <v>501</v>
      </c>
      <c r="I13" s="452" t="s">
        <v>502</v>
      </c>
      <c r="J13" s="460" t="s">
        <v>500</v>
      </c>
      <c r="K13" s="460" t="s">
        <v>500</v>
      </c>
      <c r="L13" s="61"/>
      <c r="M13" s="414" t="s">
        <v>61</v>
      </c>
      <c r="N13" s="326">
        <f>COUNTIF(E7:K39, "*Tai Wei*")/2</f>
        <v>10.5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283</v>
      </c>
      <c r="F14" s="515" t="s">
        <v>454</v>
      </c>
      <c r="G14" s="452" t="s">
        <v>503</v>
      </c>
      <c r="H14" s="306" t="s">
        <v>501</v>
      </c>
      <c r="I14" s="452" t="s">
        <v>502</v>
      </c>
      <c r="J14" s="460" t="s">
        <v>500</v>
      </c>
      <c r="K14" s="460" t="s">
        <v>500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283</v>
      </c>
      <c r="F15" s="515" t="s">
        <v>454</v>
      </c>
      <c r="G15" s="452" t="s">
        <v>503</v>
      </c>
      <c r="H15" s="452" t="s">
        <v>504</v>
      </c>
      <c r="I15" s="452" t="s">
        <v>502</v>
      </c>
      <c r="J15" s="460" t="s">
        <v>500</v>
      </c>
      <c r="K15" s="460" t="s">
        <v>500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283</v>
      </c>
      <c r="F16" s="515" t="s">
        <v>454</v>
      </c>
      <c r="G16" s="452" t="s">
        <v>503</v>
      </c>
      <c r="H16" s="452" t="s">
        <v>504</v>
      </c>
      <c r="I16" s="452" t="s">
        <v>502</v>
      </c>
      <c r="J16" s="460" t="s">
        <v>500</v>
      </c>
      <c r="K16" s="460" t="s">
        <v>500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54</v>
      </c>
      <c r="F17" s="452" t="s">
        <v>309</v>
      </c>
      <c r="G17" s="452" t="s">
        <v>503</v>
      </c>
      <c r="H17" s="452" t="s">
        <v>504</v>
      </c>
      <c r="I17" s="452" t="s">
        <v>505</v>
      </c>
      <c r="J17" s="460" t="s">
        <v>500</v>
      </c>
      <c r="K17" s="460" t="s">
        <v>500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283</v>
      </c>
      <c r="F18" s="452" t="s">
        <v>309</v>
      </c>
      <c r="G18" s="452" t="s">
        <v>503</v>
      </c>
      <c r="H18" s="452" t="s">
        <v>483</v>
      </c>
      <c r="I18" s="452" t="s">
        <v>505</v>
      </c>
      <c r="J18" s="460" t="s">
        <v>500</v>
      </c>
      <c r="K18" s="460" t="s">
        <v>506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283</v>
      </c>
      <c r="F19" s="452" t="s">
        <v>309</v>
      </c>
      <c r="G19" s="452" t="s">
        <v>459</v>
      </c>
      <c r="H19" s="452" t="s">
        <v>507</v>
      </c>
      <c r="I19" s="452" t="s">
        <v>505</v>
      </c>
      <c r="J19" s="460" t="s">
        <v>500</v>
      </c>
      <c r="K19" s="460" t="s">
        <v>506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283</v>
      </c>
      <c r="F20" s="452" t="s">
        <v>309</v>
      </c>
      <c r="G20" s="452" t="s">
        <v>459</v>
      </c>
      <c r="H20" s="452" t="s">
        <v>507</v>
      </c>
      <c r="I20" s="452" t="s">
        <v>505</v>
      </c>
      <c r="J20" s="460" t="s">
        <v>500</v>
      </c>
      <c r="K20" s="460" t="s">
        <v>506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283</v>
      </c>
      <c r="F21" s="452" t="s">
        <v>309</v>
      </c>
      <c r="G21" s="452" t="s">
        <v>459</v>
      </c>
      <c r="H21" s="452" t="s">
        <v>507</v>
      </c>
      <c r="I21" s="306" t="s">
        <v>481</v>
      </c>
      <c r="J21" s="460" t="s">
        <v>500</v>
      </c>
      <c r="K21" s="460" t="s">
        <v>506</v>
      </c>
      <c r="L21" s="61"/>
      <c r="M21" s="414" t="s">
        <v>104</v>
      </c>
      <c r="N21" s="326">
        <f>COUNTIF(E7:K39, "*Angel*")/2</f>
        <v>6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283</v>
      </c>
      <c r="F22" s="452" t="s">
        <v>309</v>
      </c>
      <c r="G22" s="452" t="s">
        <v>459</v>
      </c>
      <c r="H22" s="452" t="s">
        <v>507</v>
      </c>
      <c r="I22" s="306" t="s">
        <v>480</v>
      </c>
      <c r="J22" s="460" t="s">
        <v>500</v>
      </c>
      <c r="K22" s="460" t="s">
        <v>506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283</v>
      </c>
      <c r="F23" s="452" t="s">
        <v>505</v>
      </c>
      <c r="G23" s="452" t="s">
        <v>460</v>
      </c>
      <c r="H23" s="452" t="s">
        <v>459</v>
      </c>
      <c r="I23" s="306" t="s">
        <v>483</v>
      </c>
      <c r="J23" s="460" t="s">
        <v>500</v>
      </c>
      <c r="K23" s="460" t="s">
        <v>506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454</v>
      </c>
      <c r="F24" s="452" t="s">
        <v>505</v>
      </c>
      <c r="G24" s="452" t="s">
        <v>460</v>
      </c>
      <c r="H24" s="452" t="s">
        <v>459</v>
      </c>
      <c r="I24" s="306" t="s">
        <v>483</v>
      </c>
      <c r="J24" s="460" t="s">
        <v>500</v>
      </c>
      <c r="K24" s="460" t="s">
        <v>500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454</v>
      </c>
      <c r="F25" s="452" t="s">
        <v>505</v>
      </c>
      <c r="G25" s="452" t="s">
        <v>460</v>
      </c>
      <c r="H25" s="452" t="s">
        <v>508</v>
      </c>
      <c r="I25" s="306" t="s">
        <v>483</v>
      </c>
      <c r="J25" s="460" t="s">
        <v>500</v>
      </c>
      <c r="K25" s="460" t="s">
        <v>500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454</v>
      </c>
      <c r="F26" s="452" t="s">
        <v>505</v>
      </c>
      <c r="G26" s="452" t="s">
        <v>460</v>
      </c>
      <c r="H26" s="452" t="s">
        <v>509</v>
      </c>
      <c r="I26" s="306" t="s">
        <v>483</v>
      </c>
      <c r="J26" s="460" t="s">
        <v>500</v>
      </c>
      <c r="K26" s="460" t="s">
        <v>500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454</v>
      </c>
      <c r="F27" s="452" t="s">
        <v>505</v>
      </c>
      <c r="G27" s="452" t="s">
        <v>510</v>
      </c>
      <c r="H27" s="213" t="s">
        <v>509</v>
      </c>
      <c r="I27" s="306" t="s">
        <v>483</v>
      </c>
      <c r="J27" s="460" t="s">
        <v>500</v>
      </c>
      <c r="K27" s="460" t="s">
        <v>500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454</v>
      </c>
      <c r="F28" s="452" t="s">
        <v>505</v>
      </c>
      <c r="G28" s="452" t="s">
        <v>511</v>
      </c>
      <c r="H28" s="213" t="s">
        <v>509</v>
      </c>
      <c r="I28" s="306" t="s">
        <v>483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512</v>
      </c>
      <c r="H29" s="539" t="s">
        <v>509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538" t="s">
        <v>512</v>
      </c>
      <c r="H30" s="559" t="s">
        <v>509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538" t="s">
        <v>512</v>
      </c>
      <c r="H31" s="559" t="s">
        <v>509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538" t="s">
        <v>512</v>
      </c>
      <c r="H32" s="559" t="s">
        <v>509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 t="s">
        <v>509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 t="s">
        <v>509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656"/>
      <c r="D42" s="656"/>
      <c r="E42" s="656"/>
      <c r="F42" s="656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303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16" priority="1">
      <formula>AND(ISNUMBER(N6), N6&gt;=5, NOT(ISBLANK(O6)))</formula>
    </cfRule>
    <cfRule type="expression" dxfId="215" priority="2">
      <formula>AND(ISNUMBER(N6), N6&gt;=5)</formula>
    </cfRule>
    <cfRule type="expression" dxfId="214" priority="3">
      <formula>AND(ISNUMBER(N6), N6&lt;5, NOT(ISBLANK(O6)))</formula>
    </cfRule>
    <cfRule type="expression" dxfId="213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513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45599</v>
      </c>
      <c r="F5" s="223">
        <v>45629</v>
      </c>
      <c r="G5" s="223" t="s">
        <v>514</v>
      </c>
      <c r="H5" s="223" t="s">
        <v>515</v>
      </c>
      <c r="I5" s="223" t="s">
        <v>516</v>
      </c>
      <c r="J5" s="223" t="s">
        <v>517</v>
      </c>
      <c r="K5" s="223" t="s">
        <v>518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519</v>
      </c>
      <c r="F6" s="282" t="s">
        <v>519</v>
      </c>
      <c r="G6" s="282" t="s">
        <v>519</v>
      </c>
      <c r="H6" s="282" t="s">
        <v>519</v>
      </c>
      <c r="I6" s="282" t="s">
        <v>519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400</v>
      </c>
      <c r="F7" s="452" t="s">
        <v>400</v>
      </c>
      <c r="G7" s="452" t="s">
        <v>400</v>
      </c>
      <c r="H7" s="452" t="s">
        <v>400</v>
      </c>
      <c r="I7" s="452" t="s">
        <v>400</v>
      </c>
      <c r="J7" s="458" t="s">
        <v>423</v>
      </c>
      <c r="K7" s="459"/>
      <c r="L7" s="61"/>
      <c r="M7" s="414" t="s">
        <v>54</v>
      </c>
      <c r="N7" s="326">
        <f>COUNTIF(E7:K39, "*YZ*")/2</f>
        <v>0</v>
      </c>
      <c r="O7" s="547" t="s">
        <v>520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400</v>
      </c>
      <c r="F8" s="452" t="s">
        <v>400</v>
      </c>
      <c r="G8" s="452" t="s">
        <v>521</v>
      </c>
      <c r="H8" s="452" t="s">
        <v>400</v>
      </c>
      <c r="I8" s="452" t="s">
        <v>400</v>
      </c>
      <c r="J8" s="458" t="s">
        <v>423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452" t="s">
        <v>53</v>
      </c>
      <c r="F9" s="452" t="s">
        <v>503</v>
      </c>
      <c r="G9" s="452" t="s">
        <v>454</v>
      </c>
      <c r="H9" s="452" t="s">
        <v>53</v>
      </c>
      <c r="I9" s="452" t="s">
        <v>459</v>
      </c>
      <c r="J9" s="458" t="s">
        <v>423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452" t="s">
        <v>53</v>
      </c>
      <c r="F10" s="452" t="s">
        <v>53</v>
      </c>
      <c r="G10" s="452" t="s">
        <v>454</v>
      </c>
      <c r="H10" s="452" t="s">
        <v>53</v>
      </c>
      <c r="I10" s="452" t="s">
        <v>459</v>
      </c>
      <c r="J10" s="458" t="s">
        <v>423</v>
      </c>
      <c r="K10" s="460"/>
      <c r="L10" s="61"/>
      <c r="M10" s="414" t="s">
        <v>58</v>
      </c>
      <c r="N10" s="552">
        <f>COUNTIF(E7:K39, "*Wei Yen*")/2</f>
        <v>3.5</v>
      </c>
      <c r="O10" s="547" t="s">
        <v>520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452" t="s">
        <v>53</v>
      </c>
      <c r="F11" s="452" t="s">
        <v>393</v>
      </c>
      <c r="G11" s="452" t="s">
        <v>454</v>
      </c>
      <c r="H11" s="452" t="s">
        <v>503</v>
      </c>
      <c r="I11" s="452" t="s">
        <v>459</v>
      </c>
      <c r="J11" s="458" t="s">
        <v>423</v>
      </c>
      <c r="K11" s="460"/>
      <c r="L11" s="61"/>
      <c r="M11" s="414" t="s">
        <v>59</v>
      </c>
      <c r="N11" s="326">
        <f>COUNTIF(E7:K39, "*Nicholas*")/2</f>
        <v>4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480</v>
      </c>
      <c r="F12" s="452" t="s">
        <v>393</v>
      </c>
      <c r="G12" s="452" t="s">
        <v>454</v>
      </c>
      <c r="H12" s="452" t="s">
        <v>503</v>
      </c>
      <c r="I12" s="452" t="s">
        <v>459</v>
      </c>
      <c r="J12" s="458" t="s">
        <v>423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480</v>
      </c>
      <c r="F13" s="452" t="s">
        <v>393</v>
      </c>
      <c r="G13" s="452" t="s">
        <v>454</v>
      </c>
      <c r="H13" s="306" t="s">
        <v>480</v>
      </c>
      <c r="I13" s="452" t="s">
        <v>459</v>
      </c>
      <c r="J13" s="458" t="s">
        <v>423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503</v>
      </c>
      <c r="F14" s="452" t="s">
        <v>393</v>
      </c>
      <c r="G14" s="452" t="s">
        <v>454</v>
      </c>
      <c r="H14" s="306" t="s">
        <v>480</v>
      </c>
      <c r="I14" s="452" t="s">
        <v>459</v>
      </c>
      <c r="J14" s="458" t="s">
        <v>423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503</v>
      </c>
      <c r="F15" s="452" t="s">
        <v>393</v>
      </c>
      <c r="G15" s="452" t="s">
        <v>454</v>
      </c>
      <c r="H15" s="452" t="s">
        <v>53</v>
      </c>
      <c r="I15" s="452" t="s">
        <v>459</v>
      </c>
      <c r="J15" s="458" t="s">
        <v>423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503</v>
      </c>
      <c r="F16" s="452" t="s">
        <v>393</v>
      </c>
      <c r="G16" s="452" t="s">
        <v>454</v>
      </c>
      <c r="H16" s="452" t="s">
        <v>481</v>
      </c>
      <c r="I16" s="306" t="s">
        <v>459</v>
      </c>
      <c r="J16" s="458" t="s">
        <v>423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503</v>
      </c>
      <c r="F17" s="452" t="s">
        <v>393</v>
      </c>
      <c r="G17" s="452" t="s">
        <v>454</v>
      </c>
      <c r="H17" s="452" t="s">
        <v>481</v>
      </c>
      <c r="I17" s="306" t="s">
        <v>522</v>
      </c>
      <c r="J17" s="458" t="s">
        <v>423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480</v>
      </c>
      <c r="F18" s="452" t="s">
        <v>393</v>
      </c>
      <c r="G18" s="452" t="s">
        <v>454</v>
      </c>
      <c r="H18" s="452" t="s">
        <v>359</v>
      </c>
      <c r="I18" s="306" t="s">
        <v>522</v>
      </c>
      <c r="J18" s="458" t="s">
        <v>423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480</v>
      </c>
      <c r="F19" s="452" t="s">
        <v>523</v>
      </c>
      <c r="G19" s="452" t="s">
        <v>454</v>
      </c>
      <c r="H19" s="452" t="s">
        <v>359</v>
      </c>
      <c r="I19" s="306" t="s">
        <v>522</v>
      </c>
      <c r="J19" s="458" t="s">
        <v>423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480</v>
      </c>
      <c r="F20" s="452" t="s">
        <v>523</v>
      </c>
      <c r="G20" s="452" t="s">
        <v>454</v>
      </c>
      <c r="H20" s="452" t="s">
        <v>359</v>
      </c>
      <c r="I20" s="306" t="s">
        <v>522</v>
      </c>
      <c r="J20" s="458" t="s">
        <v>423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68</v>
      </c>
      <c r="F21" s="452" t="s">
        <v>523</v>
      </c>
      <c r="G21" s="452" t="s">
        <v>524</v>
      </c>
      <c r="H21" s="452" t="s">
        <v>359</v>
      </c>
      <c r="I21" s="452" t="s">
        <v>53</v>
      </c>
      <c r="J21" s="458" t="s">
        <v>423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452" t="s">
        <v>53</v>
      </c>
      <c r="F22" s="452" t="s">
        <v>525</v>
      </c>
      <c r="G22" s="452" t="s">
        <v>524</v>
      </c>
      <c r="H22" s="452" t="s">
        <v>359</v>
      </c>
      <c r="I22" s="452" t="s">
        <v>53</v>
      </c>
      <c r="J22" s="458" t="s">
        <v>423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289</v>
      </c>
      <c r="F23" s="452" t="s">
        <v>525</v>
      </c>
      <c r="G23" s="452" t="s">
        <v>524</v>
      </c>
      <c r="H23" s="452" t="s">
        <v>478</v>
      </c>
      <c r="I23" s="452" t="s">
        <v>53</v>
      </c>
      <c r="J23" s="458" t="s">
        <v>423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289</v>
      </c>
      <c r="F24" s="452" t="s">
        <v>525</v>
      </c>
      <c r="G24" s="452" t="s">
        <v>524</v>
      </c>
      <c r="H24" s="452" t="s">
        <v>459</v>
      </c>
      <c r="I24" s="452" t="s">
        <v>53</v>
      </c>
      <c r="J24" s="458" t="s">
        <v>423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289</v>
      </c>
      <c r="F25" s="452" t="s">
        <v>525</v>
      </c>
      <c r="G25" s="452" t="s">
        <v>53</v>
      </c>
      <c r="H25" s="452" t="s">
        <v>459</v>
      </c>
      <c r="I25" s="452" t="s">
        <v>526</v>
      </c>
      <c r="J25" s="458" t="s">
        <v>423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289</v>
      </c>
      <c r="F26" s="452" t="s">
        <v>525</v>
      </c>
      <c r="G26" s="452" t="s">
        <v>527</v>
      </c>
      <c r="H26" s="452" t="s">
        <v>459</v>
      </c>
      <c r="I26" s="452" t="s">
        <v>526</v>
      </c>
      <c r="J26" s="458" t="s">
        <v>423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289</v>
      </c>
      <c r="F27" s="452" t="s">
        <v>525</v>
      </c>
      <c r="G27" s="452" t="s">
        <v>527</v>
      </c>
      <c r="H27" s="452" t="s">
        <v>53</v>
      </c>
      <c r="I27" s="452" t="s">
        <v>526</v>
      </c>
      <c r="J27" s="458" t="s">
        <v>423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289</v>
      </c>
      <c r="F28" s="452" t="s">
        <v>525</v>
      </c>
      <c r="G28" s="452" t="s">
        <v>527</v>
      </c>
      <c r="H28" s="452" t="s">
        <v>53</v>
      </c>
      <c r="I28" s="306" t="s">
        <v>460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/>
      <c r="I29" s="306" t="s">
        <v>528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353"/>
      <c r="H30" s="353"/>
      <c r="I30" s="306" t="s">
        <v>528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353"/>
      <c r="H31" s="353"/>
      <c r="I31" s="306" t="s">
        <v>528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274"/>
      <c r="I32" s="306" t="s">
        <v>528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656"/>
      <c r="D42" s="656"/>
      <c r="E42" s="656"/>
      <c r="F42" s="656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303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12" priority="1">
      <formula>AND(ISNUMBER(N6), N6&gt;=5, NOT(ISBLANK(O6)))</formula>
    </cfRule>
    <cfRule type="expression" dxfId="211" priority="2">
      <formula>AND(ISNUMBER(N6), N6&gt;=5)</formula>
    </cfRule>
    <cfRule type="expression" dxfId="210" priority="3">
      <formula>AND(ISNUMBER(N6), N6&lt;5, NOT(ISBLANK(O6)))</formula>
    </cfRule>
    <cfRule type="expression" dxfId="209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9.28515625" bestFit="1" customWidth="1"/>
    <col min="6" max="6" width="28.7109375" bestFit="1" customWidth="1"/>
    <col min="7" max="9" width="25.7109375" customWidth="1"/>
    <col min="10" max="10" width="42.5703125" bestFit="1" customWidth="1"/>
    <col min="11" max="11" width="28.5703125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529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530</v>
      </c>
      <c r="F6" s="282" t="s">
        <v>530</v>
      </c>
      <c r="G6" s="282" t="s">
        <v>530</v>
      </c>
      <c r="H6" s="282" t="s">
        <v>530</v>
      </c>
      <c r="I6" s="282" t="s">
        <v>530</v>
      </c>
      <c r="J6" s="237" t="s">
        <v>531</v>
      </c>
      <c r="K6" s="237" t="s">
        <v>531</v>
      </c>
      <c r="L6" s="61"/>
      <c r="M6" s="546" t="s">
        <v>53</v>
      </c>
      <c r="N6" s="325">
        <f>COUNTIF(E7:K39, "*YB*")/2</f>
        <v>30.5</v>
      </c>
      <c r="O6" s="547" t="s">
        <v>78</v>
      </c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532</v>
      </c>
      <c r="F7" s="452" t="s">
        <v>523</v>
      </c>
      <c r="G7" s="452" t="s">
        <v>532</v>
      </c>
      <c r="H7" s="452" t="s">
        <v>532</v>
      </c>
      <c r="I7" s="452" t="s">
        <v>480</v>
      </c>
      <c r="J7" s="540" t="s">
        <v>533</v>
      </c>
      <c r="K7" s="540" t="s">
        <v>534</v>
      </c>
      <c r="L7" s="61"/>
      <c r="M7" s="414" t="s">
        <v>54</v>
      </c>
      <c r="N7" s="326">
        <f>COUNTIF(E7:K39, "*YZ*")/2</f>
        <v>3.5</v>
      </c>
      <c r="O7" s="547" t="s">
        <v>520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532</v>
      </c>
      <c r="F8" s="452" t="s">
        <v>523</v>
      </c>
      <c r="G8" s="452" t="s">
        <v>532</v>
      </c>
      <c r="H8" s="452" t="s">
        <v>532</v>
      </c>
      <c r="I8" s="452" t="s">
        <v>480</v>
      </c>
      <c r="J8" s="540" t="s">
        <v>533</v>
      </c>
      <c r="K8" s="540" t="s">
        <v>534</v>
      </c>
      <c r="L8" s="61"/>
      <c r="M8" s="414" t="s">
        <v>56</v>
      </c>
      <c r="N8" s="326">
        <f>COUNTIF(E7:K39, "*Alex*")/2</f>
        <v>8.5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480</v>
      </c>
      <c r="F9" s="452" t="s">
        <v>523</v>
      </c>
      <c r="G9" s="452" t="s">
        <v>68</v>
      </c>
      <c r="H9" s="452" t="s">
        <v>68</v>
      </c>
      <c r="I9" s="452" t="s">
        <v>480</v>
      </c>
      <c r="J9" s="540" t="s">
        <v>533</v>
      </c>
      <c r="K9" s="540" t="s">
        <v>534</v>
      </c>
      <c r="L9" s="61"/>
      <c r="M9" s="414" t="s">
        <v>57</v>
      </c>
      <c r="N9" s="326">
        <f>COUNTIF(E7:K39, "*Rafi*")/2</f>
        <v>14.5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454</v>
      </c>
      <c r="F10" s="452" t="s">
        <v>532</v>
      </c>
      <c r="G10" s="452" t="s">
        <v>68</v>
      </c>
      <c r="H10" s="452" t="s">
        <v>68</v>
      </c>
      <c r="I10" s="452" t="s">
        <v>480</v>
      </c>
      <c r="J10" s="540" t="s">
        <v>533</v>
      </c>
      <c r="K10" s="540" t="s">
        <v>534</v>
      </c>
      <c r="L10" s="61"/>
      <c r="M10" s="414" t="s">
        <v>58</v>
      </c>
      <c r="N10" s="552">
        <f>COUNTIF(E7:K39, "*Wei Yen*")/2</f>
        <v>0</v>
      </c>
      <c r="O10" s="547" t="s">
        <v>520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454</v>
      </c>
      <c r="F11" s="452" t="s">
        <v>532</v>
      </c>
      <c r="G11" s="452" t="s">
        <v>68</v>
      </c>
      <c r="H11" s="452" t="s">
        <v>507</v>
      </c>
      <c r="I11" s="452" t="s">
        <v>480</v>
      </c>
      <c r="J11" s="540" t="s">
        <v>533</v>
      </c>
      <c r="K11" s="540" t="s">
        <v>534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454</v>
      </c>
      <c r="F12" s="452" t="s">
        <v>532</v>
      </c>
      <c r="G12" s="452" t="s">
        <v>68</v>
      </c>
      <c r="H12" s="452" t="s">
        <v>507</v>
      </c>
      <c r="I12" s="452" t="s">
        <v>480</v>
      </c>
      <c r="J12" s="540" t="s">
        <v>533</v>
      </c>
      <c r="K12" s="540" t="s">
        <v>534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535</v>
      </c>
      <c r="F13" s="452" t="s">
        <v>532</v>
      </c>
      <c r="G13" s="515" t="s">
        <v>454</v>
      </c>
      <c r="H13" s="306" t="s">
        <v>536</v>
      </c>
      <c r="I13" s="515" t="s">
        <v>454</v>
      </c>
      <c r="J13" s="540" t="s">
        <v>533</v>
      </c>
      <c r="K13" s="540" t="s">
        <v>534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482</v>
      </c>
      <c r="F14" s="452" t="s">
        <v>532</v>
      </c>
      <c r="G14" s="515" t="s">
        <v>454</v>
      </c>
      <c r="H14" s="306" t="s">
        <v>536</v>
      </c>
      <c r="I14" s="515" t="s">
        <v>454</v>
      </c>
      <c r="J14" s="540" t="s">
        <v>533</v>
      </c>
      <c r="K14" s="540" t="s">
        <v>534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482</v>
      </c>
      <c r="F15" s="452" t="s">
        <v>532</v>
      </c>
      <c r="G15" s="515" t="s">
        <v>454</v>
      </c>
      <c r="H15" s="452" t="s">
        <v>54</v>
      </c>
      <c r="I15" s="515" t="s">
        <v>454</v>
      </c>
      <c r="J15" s="540" t="s">
        <v>533</v>
      </c>
      <c r="K15" s="540" t="s">
        <v>534</v>
      </c>
      <c r="L15" s="61"/>
      <c r="M15" s="414" t="s">
        <v>63</v>
      </c>
      <c r="N15" s="326">
        <f>COUNTIF(E7:K39, "*Griselda*")/2</f>
        <v>10.5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537</v>
      </c>
      <c r="F16" s="452" t="s">
        <v>532</v>
      </c>
      <c r="G16" s="452" t="s">
        <v>68</v>
      </c>
      <c r="H16" s="452" t="s">
        <v>507</v>
      </c>
      <c r="I16" s="306" t="s">
        <v>340</v>
      </c>
      <c r="J16" s="540" t="s">
        <v>533</v>
      </c>
      <c r="K16" s="540" t="s">
        <v>534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537</v>
      </c>
      <c r="F17" s="452" t="s">
        <v>538</v>
      </c>
      <c r="G17" s="452" t="s">
        <v>68</v>
      </c>
      <c r="H17" s="452" t="s">
        <v>507</v>
      </c>
      <c r="I17" s="306" t="s">
        <v>340</v>
      </c>
      <c r="J17" s="540" t="s">
        <v>533</v>
      </c>
      <c r="K17" s="540" t="s">
        <v>534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537</v>
      </c>
      <c r="F18" s="452" t="s">
        <v>539</v>
      </c>
      <c r="G18" s="452" t="s">
        <v>68</v>
      </c>
      <c r="H18" s="452" t="s">
        <v>335</v>
      </c>
      <c r="I18" s="306" t="s">
        <v>540</v>
      </c>
      <c r="J18" s="540" t="s">
        <v>541</v>
      </c>
      <c r="K18" s="540" t="s">
        <v>534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537</v>
      </c>
      <c r="F19" s="452" t="s">
        <v>542</v>
      </c>
      <c r="G19" s="452" t="s">
        <v>53</v>
      </c>
      <c r="H19" s="452" t="s">
        <v>543</v>
      </c>
      <c r="I19" s="306" t="s">
        <v>523</v>
      </c>
      <c r="J19" s="540" t="s">
        <v>544</v>
      </c>
      <c r="K19" s="540" t="s">
        <v>545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537</v>
      </c>
      <c r="F20" s="452" t="s">
        <v>542</v>
      </c>
      <c r="G20" s="452" t="s">
        <v>53</v>
      </c>
      <c r="H20" s="452" t="s">
        <v>543</v>
      </c>
      <c r="I20" s="306" t="s">
        <v>540</v>
      </c>
      <c r="J20" s="540" t="s">
        <v>544</v>
      </c>
      <c r="K20" s="540" t="s">
        <v>534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537</v>
      </c>
      <c r="F21" s="452" t="s">
        <v>537</v>
      </c>
      <c r="G21" s="452" t="s">
        <v>68</v>
      </c>
      <c r="H21" s="452" t="s">
        <v>543</v>
      </c>
      <c r="I21" s="306" t="s">
        <v>546</v>
      </c>
      <c r="J21" s="540" t="s">
        <v>544</v>
      </c>
      <c r="K21" s="540" t="s">
        <v>534</v>
      </c>
      <c r="L21" s="61"/>
      <c r="M21" s="414" t="s">
        <v>104</v>
      </c>
      <c r="N21" s="326">
        <f>COUNTIF(E7:K39, "*Angel*")/2</f>
        <v>19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537</v>
      </c>
      <c r="F22" s="452" t="s">
        <v>537</v>
      </c>
      <c r="G22" s="452" t="s">
        <v>547</v>
      </c>
      <c r="H22" s="452" t="s">
        <v>543</v>
      </c>
      <c r="I22" s="306" t="s">
        <v>546</v>
      </c>
      <c r="J22" s="540" t="s">
        <v>544</v>
      </c>
      <c r="K22" s="540" t="s">
        <v>534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498</v>
      </c>
      <c r="F23" s="452" t="s">
        <v>537</v>
      </c>
      <c r="G23" s="452" t="s">
        <v>547</v>
      </c>
      <c r="H23" s="452" t="s">
        <v>543</v>
      </c>
      <c r="I23" s="306" t="s">
        <v>546</v>
      </c>
      <c r="J23" s="540" t="s">
        <v>544</v>
      </c>
      <c r="K23" s="540" t="s">
        <v>534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498</v>
      </c>
      <c r="F24" s="452" t="s">
        <v>537</v>
      </c>
      <c r="G24" s="452" t="s">
        <v>547</v>
      </c>
      <c r="H24" s="452" t="s">
        <v>543</v>
      </c>
      <c r="I24" s="306" t="s">
        <v>548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537</v>
      </c>
      <c r="F25" s="452" t="s">
        <v>537</v>
      </c>
      <c r="G25" s="452" t="s">
        <v>67</v>
      </c>
      <c r="H25" s="452" t="s">
        <v>549</v>
      </c>
      <c r="I25" s="306" t="s">
        <v>548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537</v>
      </c>
      <c r="F26" s="452" t="s">
        <v>550</v>
      </c>
      <c r="G26" s="452" t="s">
        <v>67</v>
      </c>
      <c r="H26" s="452" t="s">
        <v>549</v>
      </c>
      <c r="I26" s="515" t="s">
        <v>454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537</v>
      </c>
      <c r="F27" s="452" t="s">
        <v>550</v>
      </c>
      <c r="G27" s="452" t="s">
        <v>67</v>
      </c>
      <c r="H27" s="452" t="s">
        <v>549</v>
      </c>
      <c r="I27" s="515" t="s">
        <v>454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537</v>
      </c>
      <c r="F28" s="452" t="s">
        <v>550</v>
      </c>
      <c r="G28" s="452" t="s">
        <v>67</v>
      </c>
      <c r="H28" s="452" t="s">
        <v>549</v>
      </c>
      <c r="I28" s="515" t="s">
        <v>454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 t="s">
        <v>551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538"/>
      <c r="G30" s="353"/>
      <c r="H30" s="539" t="s">
        <v>551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538"/>
      <c r="G31" s="353"/>
      <c r="H31" s="539" t="s">
        <v>551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539" t="s">
        <v>551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539" t="s">
        <v>551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539" t="s">
        <v>551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539" t="s">
        <v>551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539" t="s">
        <v>551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539" t="s">
        <v>551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656"/>
      <c r="D42" s="656"/>
      <c r="E42" s="656"/>
      <c r="F42" s="656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</row>
    <row r="47" spans="2:20">
      <c r="B47" s="180"/>
      <c r="D47" t="s">
        <v>132</v>
      </c>
      <c r="M47" s="61"/>
    </row>
    <row r="48" spans="2:20">
      <c r="B48" s="90"/>
      <c r="D48" t="s">
        <v>133</v>
      </c>
      <c r="M48" s="61"/>
    </row>
    <row r="49" spans="2:13">
      <c r="M49" s="61"/>
    </row>
    <row r="50" spans="2:13">
      <c r="B50" s="127" t="s">
        <v>134</v>
      </c>
      <c r="D50" t="s">
        <v>303</v>
      </c>
      <c r="M50" s="61"/>
    </row>
    <row r="51" spans="2:13">
      <c r="B51" s="387" t="s">
        <v>136</v>
      </c>
      <c r="D51" t="s">
        <v>552</v>
      </c>
      <c r="M51" s="61"/>
    </row>
    <row r="52" spans="2:13">
      <c r="M52" s="61"/>
    </row>
    <row r="53" spans="2:13">
      <c r="M53" s="61"/>
    </row>
    <row r="54" spans="2:13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208" priority="1">
      <formula>AND(ISNUMBER(N6), N6&gt;=5, NOT(ISBLANK(O6)))</formula>
    </cfRule>
    <cfRule type="expression" dxfId="207" priority="2">
      <formula>AND(ISNUMBER(N6), N6&gt;=5)</formula>
    </cfRule>
    <cfRule type="expression" dxfId="206" priority="3">
      <formula>AND(ISNUMBER(N6), N6&lt;5, NOT(ISBLANK(O6)))</formula>
    </cfRule>
    <cfRule type="expression" dxfId="205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28.28515625" bestFit="1" customWidth="1"/>
    <col min="9" max="9" width="39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553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554</v>
      </c>
      <c r="F5" s="223" t="s">
        <v>555</v>
      </c>
      <c r="G5" s="223" t="s">
        <v>556</v>
      </c>
      <c r="H5" s="223" t="s">
        <v>557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 t="s">
        <v>558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452"/>
      <c r="I7" s="452" t="s">
        <v>559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520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452"/>
      <c r="I8" s="452" t="s">
        <v>559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452"/>
      <c r="I9" s="452" t="s">
        <v>559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515"/>
      <c r="F10" s="452"/>
      <c r="G10" s="452"/>
      <c r="H10" s="452"/>
      <c r="I10" s="452" t="s">
        <v>560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520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515"/>
      <c r="F11" s="452"/>
      <c r="G11" s="452"/>
      <c r="H11" s="452"/>
      <c r="I11" s="306" t="s">
        <v>561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67" t="s">
        <v>100</v>
      </c>
      <c r="E12" s="515"/>
      <c r="F12" s="452"/>
      <c r="G12" s="452"/>
      <c r="H12" s="306"/>
      <c r="I12" s="306" t="s">
        <v>561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67" t="s">
        <v>101</v>
      </c>
      <c r="E13" s="515"/>
      <c r="F13" s="452"/>
      <c r="G13" s="452"/>
      <c r="H13" s="306"/>
      <c r="I13" s="306" t="s">
        <v>562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67" t="s">
        <v>102</v>
      </c>
      <c r="E14" s="515"/>
      <c r="F14" s="452"/>
      <c r="G14" s="452"/>
      <c r="H14" s="452"/>
      <c r="I14" s="306" t="s">
        <v>562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67" t="s">
        <v>103</v>
      </c>
      <c r="E15" s="515"/>
      <c r="F15" s="452"/>
      <c r="G15" s="452"/>
      <c r="H15" s="452"/>
      <c r="I15" s="306" t="s">
        <v>563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67" t="s">
        <v>106</v>
      </c>
      <c r="E16" s="515"/>
      <c r="F16" s="452"/>
      <c r="G16" s="452"/>
      <c r="H16" s="452"/>
      <c r="I16" s="306" t="s">
        <v>563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67" t="s">
        <v>107</v>
      </c>
      <c r="E17" s="515"/>
      <c r="F17" s="452"/>
      <c r="G17" s="452"/>
      <c r="H17" s="452"/>
      <c r="I17" s="306" t="s">
        <v>564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67" t="s">
        <v>109</v>
      </c>
      <c r="E18" s="515"/>
      <c r="F18" s="452"/>
      <c r="G18" s="452"/>
      <c r="H18" s="452"/>
      <c r="I18" s="306" t="s">
        <v>565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67" t="s">
        <v>110</v>
      </c>
      <c r="E19" s="515"/>
      <c r="F19" s="452"/>
      <c r="G19" s="452"/>
      <c r="H19" s="452"/>
      <c r="I19" s="306" t="s">
        <v>565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67" t="s">
        <v>111</v>
      </c>
      <c r="E20" s="515"/>
      <c r="F20" s="452"/>
      <c r="G20" s="452"/>
      <c r="H20" s="452"/>
      <c r="I20" s="306" t="s">
        <v>498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67" t="s">
        <v>112</v>
      </c>
      <c r="E21" s="515"/>
      <c r="F21" s="452"/>
      <c r="G21" s="452"/>
      <c r="H21" s="452"/>
      <c r="I21" s="306" t="s">
        <v>503</v>
      </c>
      <c r="J21" s="458" t="s">
        <v>53</v>
      </c>
      <c r="K21" s="458" t="s">
        <v>53</v>
      </c>
      <c r="L21" s="61"/>
      <c r="M21" s="414" t="s">
        <v>104</v>
      </c>
      <c r="N21" s="326">
        <f>COUNTIF(E7:K39, "*Angel*")/2</f>
        <v>8.5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67" t="s">
        <v>113</v>
      </c>
      <c r="E22" s="515"/>
      <c r="F22" s="452"/>
      <c r="G22" s="452"/>
      <c r="H22" s="452"/>
      <c r="I22" s="306" t="s">
        <v>503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67" t="s">
        <v>114</v>
      </c>
      <c r="E23" s="515"/>
      <c r="F23" s="452"/>
      <c r="G23" s="452"/>
      <c r="H23" s="452"/>
      <c r="I23" s="306" t="s">
        <v>566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67" t="s">
        <v>115</v>
      </c>
      <c r="E24" s="515"/>
      <c r="F24" s="452"/>
      <c r="G24" s="452"/>
      <c r="H24" s="452"/>
      <c r="I24" s="306" t="s">
        <v>566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67" t="s">
        <v>116</v>
      </c>
      <c r="E25" s="515"/>
      <c r="F25" s="452"/>
      <c r="G25" s="452"/>
      <c r="H25" s="452"/>
      <c r="I25" s="306" t="s">
        <v>567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67" t="s">
        <v>117</v>
      </c>
      <c r="E26" s="515"/>
      <c r="F26" s="452"/>
      <c r="G26" s="452"/>
      <c r="H26" s="452"/>
      <c r="I26" s="306" t="s">
        <v>567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67" t="s">
        <v>118</v>
      </c>
      <c r="E27" s="515"/>
      <c r="F27" s="452"/>
      <c r="G27" s="452"/>
      <c r="H27" s="452"/>
      <c r="I27" s="306" t="s">
        <v>568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535"/>
      <c r="F28" s="538"/>
      <c r="G28" s="353"/>
      <c r="H28" s="539"/>
      <c r="I28" s="439" t="s">
        <v>568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535"/>
      <c r="F29" s="353"/>
      <c r="G29" s="353"/>
      <c r="H29" s="353"/>
      <c r="I29" s="439" t="s">
        <v>568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535"/>
      <c r="F30" s="353"/>
      <c r="G30" s="353"/>
      <c r="H30" s="353"/>
      <c r="I30" s="439" t="s">
        <v>568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535"/>
      <c r="F31" s="353"/>
      <c r="G31" s="274"/>
      <c r="H31" s="274"/>
      <c r="I31" s="439" t="s">
        <v>568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535"/>
      <c r="F32" s="274"/>
      <c r="G32" s="274"/>
      <c r="H32" s="274"/>
      <c r="I32" s="439" t="s">
        <v>568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535"/>
      <c r="F33" s="274"/>
      <c r="G33" s="274"/>
      <c r="H33" s="274"/>
      <c r="I33" s="439" t="s">
        <v>568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 t="s">
        <v>568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 t="s">
        <v>568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 t="s">
        <v>568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 t="s">
        <v>568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 t="s">
        <v>568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656"/>
      <c r="D41" s="656"/>
      <c r="E41" s="656"/>
      <c r="F41" s="65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303</v>
      </c>
      <c r="M49" s="61"/>
      <c r="N49" s="62"/>
      <c r="O49" s="61"/>
    </row>
    <row r="50" spans="2:15">
      <c r="B50" s="387" t="s">
        <v>136</v>
      </c>
      <c r="D50" t="s">
        <v>552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04" priority="1">
      <formula>AND(ISNUMBER(N6), N6&gt;=5, NOT(ISBLANK(O6)))</formula>
    </cfRule>
    <cfRule type="expression" dxfId="203" priority="2">
      <formula>AND(ISNUMBER(N6), N6&gt;=5)</formula>
    </cfRule>
    <cfRule type="expression" dxfId="202" priority="3">
      <formula>AND(ISNUMBER(N6), N6&lt;5, NOT(ISBLANK(O6)))</formula>
    </cfRule>
    <cfRule type="expression" dxfId="201" priority="4">
      <formula>AND(ISNUMBER(N6), N6&lt;5, ISBLANK(O6))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38.28515625" bestFit="1" customWidth="1"/>
    <col min="6" max="6" width="50" bestFit="1" customWidth="1"/>
    <col min="7" max="7" width="28.28515625" bestFit="1" customWidth="1"/>
    <col min="8" max="8" width="33.140625" bestFit="1" customWidth="1"/>
    <col min="9" max="9" width="32.5703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553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554</v>
      </c>
      <c r="F5" s="223" t="s">
        <v>555</v>
      </c>
      <c r="G5" s="223" t="s">
        <v>556</v>
      </c>
      <c r="H5" s="223" t="s">
        <v>557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569</v>
      </c>
      <c r="F6" s="282" t="s">
        <v>569</v>
      </c>
      <c r="G6" s="282" t="s">
        <v>569</v>
      </c>
      <c r="H6" s="282" t="s">
        <v>569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527</v>
      </c>
      <c r="F7" s="452" t="s">
        <v>559</v>
      </c>
      <c r="G7" s="452" t="s">
        <v>570</v>
      </c>
      <c r="H7" s="452" t="s">
        <v>571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572</v>
      </c>
      <c r="F8" s="452" t="s">
        <v>573</v>
      </c>
      <c r="G8" s="452" t="s">
        <v>574</v>
      </c>
      <c r="H8" s="452" t="s">
        <v>571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527</v>
      </c>
      <c r="F9" s="452" t="s">
        <v>573</v>
      </c>
      <c r="G9" s="452" t="s">
        <v>570</v>
      </c>
      <c r="H9" s="452" t="s">
        <v>498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515" t="s">
        <v>575</v>
      </c>
      <c r="F10" s="452" t="s">
        <v>573</v>
      </c>
      <c r="G10" s="452" t="s">
        <v>576</v>
      </c>
      <c r="H10" s="452" t="s">
        <v>498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520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515" t="s">
        <v>577</v>
      </c>
      <c r="F11" s="452" t="s">
        <v>573</v>
      </c>
      <c r="G11" s="452" t="s">
        <v>578</v>
      </c>
      <c r="H11" s="452" t="s">
        <v>498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67" t="s">
        <v>100</v>
      </c>
      <c r="E12" s="515" t="s">
        <v>575</v>
      </c>
      <c r="F12" s="452" t="s">
        <v>579</v>
      </c>
      <c r="G12" s="452" t="s">
        <v>578</v>
      </c>
      <c r="H12" s="306" t="s">
        <v>540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67" t="s">
        <v>101</v>
      </c>
      <c r="E13" s="515" t="s">
        <v>575</v>
      </c>
      <c r="F13" s="452" t="s">
        <v>559</v>
      </c>
      <c r="G13" s="452" t="s">
        <v>578</v>
      </c>
      <c r="H13" s="306" t="s">
        <v>540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67" t="s">
        <v>102</v>
      </c>
      <c r="E14" s="515" t="s">
        <v>575</v>
      </c>
      <c r="F14" s="452" t="s">
        <v>559</v>
      </c>
      <c r="G14" s="452" t="s">
        <v>578</v>
      </c>
      <c r="H14" s="452" t="s">
        <v>498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67" t="s">
        <v>103</v>
      </c>
      <c r="E15" s="515" t="s">
        <v>575</v>
      </c>
      <c r="F15" s="452" t="s">
        <v>580</v>
      </c>
      <c r="G15" s="452" t="s">
        <v>581</v>
      </c>
      <c r="H15" s="452" t="s">
        <v>582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67" t="s">
        <v>106</v>
      </c>
      <c r="E16" s="515" t="s">
        <v>575</v>
      </c>
      <c r="F16" s="452" t="s">
        <v>583</v>
      </c>
      <c r="G16" s="452" t="s">
        <v>584</v>
      </c>
      <c r="H16" s="452" t="s">
        <v>585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67" t="s">
        <v>107</v>
      </c>
      <c r="E17" s="515" t="s">
        <v>577</v>
      </c>
      <c r="F17" s="452" t="s">
        <v>586</v>
      </c>
      <c r="G17" s="452" t="s">
        <v>584</v>
      </c>
      <c r="H17" s="452" t="s">
        <v>587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67" t="s">
        <v>109</v>
      </c>
      <c r="E18" s="515" t="s">
        <v>577</v>
      </c>
      <c r="F18" s="452" t="s">
        <v>586</v>
      </c>
      <c r="G18" s="452" t="s">
        <v>588</v>
      </c>
      <c r="H18" s="452" t="s">
        <v>587</v>
      </c>
      <c r="I18" s="306"/>
      <c r="J18" s="458"/>
      <c r="K18" s="458"/>
      <c r="L18" s="61"/>
      <c r="M18" s="414" t="s">
        <v>542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67" t="s">
        <v>110</v>
      </c>
      <c r="E19" s="515" t="s">
        <v>589</v>
      </c>
      <c r="F19" s="452" t="s">
        <v>586</v>
      </c>
      <c r="G19" s="452" t="s">
        <v>588</v>
      </c>
      <c r="H19" s="452" t="s">
        <v>590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67" t="s">
        <v>111</v>
      </c>
      <c r="E20" s="515" t="s">
        <v>589</v>
      </c>
      <c r="F20" s="452" t="s">
        <v>586</v>
      </c>
      <c r="G20" s="452" t="s">
        <v>588</v>
      </c>
      <c r="H20" s="452" t="s">
        <v>590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67" t="s">
        <v>112</v>
      </c>
      <c r="E21" s="515" t="s">
        <v>589</v>
      </c>
      <c r="F21" s="452" t="s">
        <v>586</v>
      </c>
      <c r="G21" s="452" t="s">
        <v>588</v>
      </c>
      <c r="H21" s="452" t="s">
        <v>591</v>
      </c>
      <c r="I21" s="306"/>
      <c r="J21" s="458"/>
      <c r="K21" s="458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67" t="s">
        <v>113</v>
      </c>
      <c r="E22" s="515" t="s">
        <v>592</v>
      </c>
      <c r="F22" s="452" t="s">
        <v>593</v>
      </c>
      <c r="G22" s="452" t="s">
        <v>594</v>
      </c>
      <c r="H22" s="452" t="s">
        <v>595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67" t="s">
        <v>114</v>
      </c>
      <c r="E23" s="515" t="s">
        <v>592</v>
      </c>
      <c r="F23" s="452" t="s">
        <v>593</v>
      </c>
      <c r="G23" s="452" t="s">
        <v>594</v>
      </c>
      <c r="H23" s="452" t="s">
        <v>595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67" t="s">
        <v>115</v>
      </c>
      <c r="E24" s="515" t="s">
        <v>592</v>
      </c>
      <c r="F24" s="452" t="s">
        <v>593</v>
      </c>
      <c r="G24" s="452" t="s">
        <v>594</v>
      </c>
      <c r="H24" s="452" t="s">
        <v>595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67" t="s">
        <v>116</v>
      </c>
      <c r="E25" s="515" t="s">
        <v>592</v>
      </c>
      <c r="F25" s="452" t="s">
        <v>596</v>
      </c>
      <c r="G25" s="452" t="s">
        <v>594</v>
      </c>
      <c r="H25" s="452" t="s">
        <v>595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67" t="s">
        <v>117</v>
      </c>
      <c r="E26" s="515" t="s">
        <v>592</v>
      </c>
      <c r="F26" s="452" t="s">
        <v>596</v>
      </c>
      <c r="G26" s="452" t="s">
        <v>594</v>
      </c>
      <c r="H26" s="452" t="s">
        <v>595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67" t="s">
        <v>118</v>
      </c>
      <c r="E27" s="515" t="s">
        <v>592</v>
      </c>
      <c r="F27" s="452" t="s">
        <v>597</v>
      </c>
      <c r="G27" s="452" t="s">
        <v>570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535" t="s">
        <v>592</v>
      </c>
      <c r="F28" s="538" t="s">
        <v>57</v>
      </c>
      <c r="G28" s="353" t="s">
        <v>570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535" t="s">
        <v>592</v>
      </c>
      <c r="F29" s="353"/>
      <c r="G29" s="353" t="s">
        <v>570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535" t="s">
        <v>575</v>
      </c>
      <c r="F30" s="353"/>
      <c r="G30" s="353" t="s">
        <v>570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535" t="s">
        <v>575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535" t="s">
        <v>575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535" t="s">
        <v>575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656"/>
      <c r="D41" s="656"/>
      <c r="E41" s="656"/>
      <c r="F41" s="65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598</v>
      </c>
      <c r="M49" s="61"/>
      <c r="N49" s="62"/>
      <c r="O49" s="61"/>
    </row>
    <row r="50" spans="2:15">
      <c r="B50" s="387" t="s">
        <v>136</v>
      </c>
      <c r="D50" t="s">
        <v>552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00" priority="1">
      <formula>AND(ISNUMBER(N6), N6&gt;=5, NOT(ISBLANK(O6)))</formula>
    </cfRule>
    <cfRule type="expression" dxfId="199" priority="2">
      <formula>AND(ISNUMBER(N6), N6&gt;=5)</formula>
    </cfRule>
    <cfRule type="expression" dxfId="198" priority="3">
      <formula>AND(ISNUMBER(N6), N6&lt;5, NOT(ISBLANK(O6)))</formula>
    </cfRule>
    <cfRule type="expression" dxfId="197" priority="4">
      <formula>AND(ISNUMBER(N6), N6&lt;5, ISBLANK(O6))</formula>
    </cfRule>
  </conditionalFormatting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7" width="33" bestFit="1" customWidth="1"/>
    <col min="8" max="8" width="60.7109375" bestFit="1" customWidth="1"/>
    <col min="9" max="10" width="64.85546875" bestFit="1" customWidth="1"/>
    <col min="11" max="11" width="37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599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600</v>
      </c>
      <c r="F5" s="223" t="s">
        <v>601</v>
      </c>
      <c r="G5" s="223" t="s">
        <v>602</v>
      </c>
      <c r="H5" s="223" t="s">
        <v>603</v>
      </c>
      <c r="I5" s="223" t="s">
        <v>604</v>
      </c>
      <c r="J5" s="223" t="s">
        <v>605</v>
      </c>
      <c r="K5" s="223" t="s">
        <v>606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607</v>
      </c>
      <c r="F6" s="282" t="s">
        <v>607</v>
      </c>
      <c r="G6" s="282" t="s">
        <v>607</v>
      </c>
      <c r="H6" s="282" t="s">
        <v>607</v>
      </c>
      <c r="I6" s="282" t="s">
        <v>607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482</v>
      </c>
      <c r="F7" s="452" t="s">
        <v>482</v>
      </c>
      <c r="G7" s="452" t="s">
        <v>482</v>
      </c>
      <c r="H7" s="306" t="s">
        <v>523</v>
      </c>
      <c r="I7" s="306" t="s">
        <v>482</v>
      </c>
      <c r="J7" s="458" t="s">
        <v>608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482</v>
      </c>
      <c r="F8" s="452" t="s">
        <v>482</v>
      </c>
      <c r="G8" s="452" t="s">
        <v>609</v>
      </c>
      <c r="H8" s="306" t="s">
        <v>523</v>
      </c>
      <c r="I8" s="306" t="s">
        <v>482</v>
      </c>
      <c r="J8" s="458" t="s">
        <v>610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542</v>
      </c>
      <c r="F9" s="452" t="s">
        <v>482</v>
      </c>
      <c r="G9" s="452" t="s">
        <v>611</v>
      </c>
      <c r="H9" s="306" t="s">
        <v>611</v>
      </c>
      <c r="I9" s="306" t="s">
        <v>482</v>
      </c>
      <c r="J9" s="458" t="s">
        <v>610</v>
      </c>
      <c r="K9" s="460"/>
      <c r="L9" s="61"/>
      <c r="M9" s="414" t="s">
        <v>57</v>
      </c>
      <c r="N9" s="326">
        <f>COUNTIF(E7:K39, "*Rafi*")/2</f>
        <v>33</v>
      </c>
      <c r="O9" s="419" t="s">
        <v>612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609</v>
      </c>
      <c r="F10" s="452" t="s">
        <v>613</v>
      </c>
      <c r="G10" s="452" t="s">
        <v>614</v>
      </c>
      <c r="H10" s="306" t="s">
        <v>615</v>
      </c>
      <c r="I10" s="306" t="s">
        <v>613</v>
      </c>
      <c r="J10" s="458" t="s">
        <v>610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612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609</v>
      </c>
      <c r="F11" s="452" t="s">
        <v>613</v>
      </c>
      <c r="G11" s="452" t="s">
        <v>614</v>
      </c>
      <c r="H11" s="306" t="s">
        <v>615</v>
      </c>
      <c r="I11" s="306" t="s">
        <v>613</v>
      </c>
      <c r="J11" s="458" t="s">
        <v>616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609</v>
      </c>
      <c r="F12" s="452" t="s">
        <v>613</v>
      </c>
      <c r="G12" s="452" t="s">
        <v>614</v>
      </c>
      <c r="H12" s="306" t="s">
        <v>615</v>
      </c>
      <c r="I12" s="306" t="s">
        <v>613</v>
      </c>
      <c r="J12" s="458" t="s">
        <v>616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617</v>
      </c>
      <c r="F13" s="452" t="s">
        <v>613</v>
      </c>
      <c r="G13" s="452" t="s">
        <v>614</v>
      </c>
      <c r="H13" s="306" t="s">
        <v>615</v>
      </c>
      <c r="I13" s="306" t="s">
        <v>613</v>
      </c>
      <c r="J13" s="458" t="s">
        <v>616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617</v>
      </c>
      <c r="F14" s="452" t="s">
        <v>613</v>
      </c>
      <c r="G14" s="452" t="s">
        <v>614</v>
      </c>
      <c r="H14" s="306" t="s">
        <v>615</v>
      </c>
      <c r="I14" s="306" t="s">
        <v>613</v>
      </c>
      <c r="J14" s="458" t="s">
        <v>616</v>
      </c>
      <c r="K14" s="460" t="s">
        <v>618</v>
      </c>
      <c r="L14" s="61"/>
      <c r="M14" s="414" t="s">
        <v>62</v>
      </c>
      <c r="N14" s="326">
        <f>COUNTIF(E7:K39, "*Vijay*")/2</f>
        <v>36</v>
      </c>
      <c r="O14" s="419" t="s">
        <v>520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617</v>
      </c>
      <c r="F15" s="452" t="s">
        <v>613</v>
      </c>
      <c r="G15" s="452" t="s">
        <v>614</v>
      </c>
      <c r="H15" s="306" t="s">
        <v>615</v>
      </c>
      <c r="I15" s="306" t="s">
        <v>613</v>
      </c>
      <c r="J15" s="458" t="s">
        <v>616</v>
      </c>
      <c r="K15" s="460" t="s">
        <v>618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617</v>
      </c>
      <c r="F16" s="452" t="s">
        <v>613</v>
      </c>
      <c r="G16" s="452" t="s">
        <v>619</v>
      </c>
      <c r="H16" s="306" t="s">
        <v>615</v>
      </c>
      <c r="I16" s="306" t="s">
        <v>613</v>
      </c>
      <c r="J16" s="458" t="s">
        <v>616</v>
      </c>
      <c r="K16" s="460" t="s">
        <v>620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613</v>
      </c>
      <c r="F17" s="452" t="s">
        <v>613</v>
      </c>
      <c r="G17" s="452" t="s">
        <v>619</v>
      </c>
      <c r="H17" s="306" t="s">
        <v>540</v>
      </c>
      <c r="I17" s="306" t="s">
        <v>613</v>
      </c>
      <c r="J17" s="458" t="s">
        <v>616</v>
      </c>
      <c r="K17" s="460" t="s">
        <v>621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617</v>
      </c>
      <c r="F18" s="452" t="s">
        <v>613</v>
      </c>
      <c r="G18" s="452" t="s">
        <v>622</v>
      </c>
      <c r="H18" s="452" t="s">
        <v>623</v>
      </c>
      <c r="I18" s="306" t="s">
        <v>613</v>
      </c>
      <c r="J18" s="458" t="s">
        <v>616</v>
      </c>
      <c r="K18" s="460" t="s">
        <v>621</v>
      </c>
      <c r="L18" s="61"/>
      <c r="M18" s="414" t="s">
        <v>542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617</v>
      </c>
      <c r="F19" s="452" t="s">
        <v>340</v>
      </c>
      <c r="G19" s="452" t="s">
        <v>624</v>
      </c>
      <c r="H19" s="452" t="s">
        <v>625</v>
      </c>
      <c r="I19" s="306" t="s">
        <v>626</v>
      </c>
      <c r="J19" s="458" t="s">
        <v>616</v>
      </c>
      <c r="K19" s="460" t="s">
        <v>621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617</v>
      </c>
      <c r="F20" s="452" t="s">
        <v>617</v>
      </c>
      <c r="G20" s="452" t="s">
        <v>627</v>
      </c>
      <c r="H20" s="452" t="s">
        <v>628</v>
      </c>
      <c r="I20" s="306" t="s">
        <v>629</v>
      </c>
      <c r="J20" s="458" t="s">
        <v>616</v>
      </c>
      <c r="K20" s="460" t="s">
        <v>621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617</v>
      </c>
      <c r="F21" s="452" t="s">
        <v>617</v>
      </c>
      <c r="G21" s="452" t="s">
        <v>627</v>
      </c>
      <c r="H21" s="452" t="s">
        <v>628</v>
      </c>
      <c r="I21" s="306" t="s">
        <v>630</v>
      </c>
      <c r="J21" s="458" t="s">
        <v>616</v>
      </c>
      <c r="K21" s="460" t="s">
        <v>621</v>
      </c>
      <c r="L21" s="61"/>
      <c r="M21" s="414" t="s">
        <v>104</v>
      </c>
      <c r="N21" s="326">
        <f>COUNTIF(E7:K39, "*Angel*")/2</f>
        <v>27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617</v>
      </c>
      <c r="F22" s="452" t="s">
        <v>617</v>
      </c>
      <c r="G22" s="452" t="s">
        <v>631</v>
      </c>
      <c r="H22" s="452" t="s">
        <v>632</v>
      </c>
      <c r="I22" s="306" t="s">
        <v>633</v>
      </c>
      <c r="J22" s="458" t="s">
        <v>616</v>
      </c>
      <c r="K22" s="460" t="s">
        <v>634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617</v>
      </c>
      <c r="F23" s="452" t="s">
        <v>617</v>
      </c>
      <c r="G23" s="452" t="s">
        <v>631</v>
      </c>
      <c r="H23" s="452" t="s">
        <v>632</v>
      </c>
      <c r="I23" s="306" t="s">
        <v>635</v>
      </c>
      <c r="J23" s="458" t="s">
        <v>616</v>
      </c>
      <c r="K23" s="460" t="s">
        <v>634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617</v>
      </c>
      <c r="F24" s="452" t="s">
        <v>617</v>
      </c>
      <c r="G24" s="452" t="s">
        <v>636</v>
      </c>
      <c r="H24" s="452" t="s">
        <v>632</v>
      </c>
      <c r="I24" s="306" t="s">
        <v>635</v>
      </c>
      <c r="J24" s="458" t="s">
        <v>616</v>
      </c>
      <c r="K24" s="460" t="s">
        <v>634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637</v>
      </c>
      <c r="F25" s="452" t="s">
        <v>617</v>
      </c>
      <c r="G25" s="452" t="s">
        <v>636</v>
      </c>
      <c r="H25" s="452" t="s">
        <v>632</v>
      </c>
      <c r="I25" s="306" t="s">
        <v>635</v>
      </c>
      <c r="J25" s="458" t="s">
        <v>616</v>
      </c>
      <c r="K25" s="460" t="s">
        <v>634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637</v>
      </c>
      <c r="F26" s="452" t="s">
        <v>617</v>
      </c>
      <c r="G26" s="452" t="s">
        <v>638</v>
      </c>
      <c r="H26" s="452" t="s">
        <v>639</v>
      </c>
      <c r="I26" s="306" t="s">
        <v>635</v>
      </c>
      <c r="J26" s="458" t="s">
        <v>640</v>
      </c>
      <c r="K26" s="460" t="s">
        <v>641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637</v>
      </c>
      <c r="F27" s="452" t="s">
        <v>617</v>
      </c>
      <c r="G27" s="452" t="s">
        <v>638</v>
      </c>
      <c r="H27" s="452" t="s">
        <v>642</v>
      </c>
      <c r="I27" s="306" t="s">
        <v>635</v>
      </c>
      <c r="J27" s="458" t="s">
        <v>640</v>
      </c>
      <c r="K27" s="460" t="s">
        <v>641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637</v>
      </c>
      <c r="F28" s="452" t="s">
        <v>617</v>
      </c>
      <c r="G28" s="452" t="s">
        <v>643</v>
      </c>
      <c r="H28" s="452" t="s">
        <v>644</v>
      </c>
      <c r="I28" s="306" t="s">
        <v>645</v>
      </c>
      <c r="J28" s="458" t="s">
        <v>640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350" t="s">
        <v>646</v>
      </c>
      <c r="G29" s="438" t="s">
        <v>647</v>
      </c>
      <c r="H29" s="438" t="s">
        <v>648</v>
      </c>
      <c r="I29" s="439" t="s">
        <v>649</v>
      </c>
      <c r="J29" s="458" t="s">
        <v>640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 t="s">
        <v>650</v>
      </c>
      <c r="G30" s="438" t="s">
        <v>647</v>
      </c>
      <c r="H30" s="438" t="s">
        <v>648</v>
      </c>
      <c r="I30" s="439" t="s">
        <v>651</v>
      </c>
      <c r="J30" s="458" t="s">
        <v>640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 t="s">
        <v>650</v>
      </c>
      <c r="G31" s="438" t="s">
        <v>647</v>
      </c>
      <c r="H31" s="438" t="s">
        <v>652</v>
      </c>
      <c r="I31" s="439" t="s">
        <v>651</v>
      </c>
      <c r="J31" s="458" t="s">
        <v>640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 t="s">
        <v>653</v>
      </c>
      <c r="G32" s="438" t="s">
        <v>647</v>
      </c>
      <c r="H32" s="438" t="s">
        <v>654</v>
      </c>
      <c r="I32" s="439" t="s">
        <v>651</v>
      </c>
      <c r="J32" s="458" t="s">
        <v>640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350" t="s">
        <v>653</v>
      </c>
      <c r="G33" s="438" t="s">
        <v>647</v>
      </c>
      <c r="H33" s="438" t="s">
        <v>654</v>
      </c>
      <c r="I33" s="439" t="s">
        <v>651</v>
      </c>
      <c r="J33" s="458" t="s">
        <v>640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350" t="s">
        <v>650</v>
      </c>
      <c r="G34" s="438" t="s">
        <v>655</v>
      </c>
      <c r="H34" s="438" t="s">
        <v>656</v>
      </c>
      <c r="I34" s="439" t="s">
        <v>651</v>
      </c>
      <c r="J34" s="458" t="s">
        <v>640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350" t="s">
        <v>650</v>
      </c>
      <c r="G35" s="438" t="s">
        <v>655</v>
      </c>
      <c r="H35" s="438" t="s">
        <v>656</v>
      </c>
      <c r="I35" s="439" t="s">
        <v>651</v>
      </c>
      <c r="J35" s="458" t="s">
        <v>640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350" t="s">
        <v>650</v>
      </c>
      <c r="G36" s="438" t="s">
        <v>655</v>
      </c>
      <c r="H36" s="438" t="s">
        <v>656</v>
      </c>
      <c r="I36" s="439" t="s">
        <v>651</v>
      </c>
      <c r="J36" s="458" t="s">
        <v>640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350" t="s">
        <v>650</v>
      </c>
      <c r="G37" s="438" t="s">
        <v>657</v>
      </c>
      <c r="H37" s="438" t="s">
        <v>656</v>
      </c>
      <c r="I37" s="439" t="s">
        <v>651</v>
      </c>
      <c r="J37" s="458" t="s">
        <v>640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350" t="s">
        <v>650</v>
      </c>
      <c r="G38" s="438" t="s">
        <v>657</v>
      </c>
      <c r="H38" s="438" t="s">
        <v>656</v>
      </c>
      <c r="I38" s="439" t="s">
        <v>651</v>
      </c>
      <c r="J38" s="458" t="s">
        <v>616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350" t="s">
        <v>650</v>
      </c>
      <c r="G39" s="350" t="s">
        <v>60</v>
      </c>
      <c r="H39" s="276" t="s">
        <v>60</v>
      </c>
      <c r="I39" s="439" t="s">
        <v>649</v>
      </c>
      <c r="J39" s="458" t="s">
        <v>616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>
      <c r="B42" t="s">
        <v>130</v>
      </c>
      <c r="C42" s="656"/>
      <c r="D42" s="656"/>
      <c r="E42" s="656"/>
      <c r="F42" s="656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</row>
    <row r="48" spans="2:20">
      <c r="B48" s="90"/>
      <c r="D48" t="s">
        <v>133</v>
      </c>
      <c r="M48" s="61"/>
      <c r="N48" s="62"/>
    </row>
    <row r="49" spans="2:14">
      <c r="M49" s="61"/>
      <c r="N49" s="62"/>
    </row>
    <row r="50" spans="2:14">
      <c r="B50" s="127" t="s">
        <v>134</v>
      </c>
      <c r="D50" t="s">
        <v>598</v>
      </c>
      <c r="M50" s="61"/>
      <c r="N50" s="62"/>
    </row>
    <row r="51" spans="2:14">
      <c r="B51" s="387" t="s">
        <v>136</v>
      </c>
      <c r="D51" t="s">
        <v>552</v>
      </c>
      <c r="M51" s="61"/>
      <c r="N51" s="62"/>
    </row>
    <row r="52" spans="2:14">
      <c r="M52" s="61"/>
      <c r="N52" s="62"/>
    </row>
    <row r="53" spans="2:14">
      <c r="M53" s="61"/>
      <c r="N53" s="62"/>
    </row>
    <row r="54" spans="2:14">
      <c r="M54" s="61"/>
      <c r="N54" s="62"/>
    </row>
    <row r="55" spans="2:14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196" priority="1">
      <formula>AND(ISNUMBER(N6), N6&gt;=5, NOT(ISBLANK(O6)))</formula>
    </cfRule>
    <cfRule type="expression" dxfId="195" priority="2">
      <formula>AND(ISNUMBER(N6), N6&gt;=5)</formula>
    </cfRule>
    <cfRule type="expression" dxfId="194" priority="3">
      <formula>AND(ISNUMBER(N6), N6&lt;5, NOT(ISBLANK(O6)))</formula>
    </cfRule>
    <cfRule type="expression" dxfId="193" priority="4">
      <formula>AND(ISNUMBER(N6), N6&lt;5, ISBLANK(O6))</formula>
    </cfRule>
  </conditionalFormatting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3.28515625" bestFit="1" customWidth="1"/>
    <col min="9" max="10" width="25.7109375" customWidth="1"/>
    <col min="11" max="11" width="27.28515625" bestFit="1" customWidth="1"/>
    <col min="12" max="12" width="8.5703125" bestFit="1" customWidth="1"/>
    <col min="13" max="14" width="20.7109375" customWidth="1"/>
    <col min="15" max="15" width="47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658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199"/>
      <c r="Q3" s="199"/>
      <c r="R3" s="63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>
      <c r="B5" s="220"/>
      <c r="C5" s="221"/>
      <c r="D5" s="222"/>
      <c r="E5" s="223" t="s">
        <v>659</v>
      </c>
      <c r="F5" s="223" t="s">
        <v>660</v>
      </c>
      <c r="G5" s="223" t="s">
        <v>661</v>
      </c>
      <c r="H5" s="223" t="s">
        <v>662</v>
      </c>
      <c r="I5" s="223" t="s">
        <v>663</v>
      </c>
      <c r="J5" s="223" t="s">
        <v>664</v>
      </c>
      <c r="K5" s="223" t="s">
        <v>665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308"/>
      <c r="F7" s="308"/>
      <c r="G7" s="452"/>
      <c r="H7" s="306" t="s">
        <v>666</v>
      </c>
      <c r="I7" s="306" t="s">
        <v>667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>
      <c r="B8" s="264" t="s">
        <v>92</v>
      </c>
      <c r="C8" s="245" t="s">
        <v>85</v>
      </c>
      <c r="D8" s="244" t="s">
        <v>94</v>
      </c>
      <c r="E8" s="308"/>
      <c r="F8" s="308"/>
      <c r="G8" s="452" t="s">
        <v>668</v>
      </c>
      <c r="H8" s="306" t="s">
        <v>669</v>
      </c>
      <c r="I8" s="306" t="s">
        <v>668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8"/>
      <c r="G9" s="452" t="s">
        <v>668</v>
      </c>
      <c r="H9" s="306" t="s">
        <v>669</v>
      </c>
      <c r="I9" s="306" t="s">
        <v>668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8"/>
      <c r="F10" s="308"/>
      <c r="G10" s="452" t="s">
        <v>668</v>
      </c>
      <c r="H10" s="306" t="s">
        <v>669</v>
      </c>
      <c r="I10" s="306" t="s">
        <v>670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308"/>
      <c r="F11" s="308"/>
      <c r="G11" s="452" t="s">
        <v>668</v>
      </c>
      <c r="H11" s="306" t="s">
        <v>669</v>
      </c>
      <c r="I11" s="306" t="s">
        <v>670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308"/>
      <c r="F12" s="308"/>
      <c r="G12" s="452" t="s">
        <v>668</v>
      </c>
      <c r="H12" s="306" t="s">
        <v>669</v>
      </c>
      <c r="I12" s="306" t="s">
        <v>670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08"/>
      <c r="F13" s="308"/>
      <c r="G13" s="452" t="s">
        <v>668</v>
      </c>
      <c r="H13" s="306" t="s">
        <v>669</v>
      </c>
      <c r="I13" s="306" t="s">
        <v>670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08"/>
      <c r="F14" s="308"/>
      <c r="G14" s="452" t="s">
        <v>668</v>
      </c>
      <c r="H14" s="306" t="s">
        <v>669</v>
      </c>
      <c r="I14" s="306" t="s">
        <v>671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08"/>
      <c r="F15" s="308"/>
      <c r="G15" s="452" t="s">
        <v>668</v>
      </c>
      <c r="H15" s="306" t="s">
        <v>669</v>
      </c>
      <c r="I15" s="306" t="s">
        <v>671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8"/>
      <c r="F16" s="308"/>
      <c r="G16" s="452" t="s">
        <v>56</v>
      </c>
      <c r="H16" s="306" t="s">
        <v>672</v>
      </c>
      <c r="I16" s="306" t="s">
        <v>673</v>
      </c>
      <c r="J16" s="458" t="s">
        <v>61</v>
      </c>
      <c r="K16" s="459" t="s">
        <v>674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8"/>
      <c r="F17" s="308"/>
      <c r="G17" s="452" t="s">
        <v>675</v>
      </c>
      <c r="H17" s="306" t="s">
        <v>676</v>
      </c>
      <c r="I17" s="452" t="s">
        <v>677</v>
      </c>
      <c r="J17" s="458" t="s">
        <v>61</v>
      </c>
      <c r="K17" s="459" t="s">
        <v>674</v>
      </c>
      <c r="L17" s="61"/>
      <c r="M17" s="414" t="s">
        <v>65</v>
      </c>
      <c r="N17" s="326">
        <f>COUNTIF(E7:K39, "*Michael*")/2</f>
        <v>15</v>
      </c>
      <c r="O17" s="547" t="s">
        <v>678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8"/>
      <c r="F18" s="308"/>
      <c r="G18" s="452" t="s">
        <v>675</v>
      </c>
      <c r="H18" s="306" t="s">
        <v>679</v>
      </c>
      <c r="I18" s="452" t="s">
        <v>677</v>
      </c>
      <c r="J18" s="458" t="s">
        <v>61</v>
      </c>
      <c r="K18" s="459" t="s">
        <v>674</v>
      </c>
      <c r="L18" s="61"/>
      <c r="M18" s="414" t="s">
        <v>542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8"/>
      <c r="F19" s="308"/>
      <c r="G19" s="452" t="s">
        <v>675</v>
      </c>
      <c r="H19" s="306" t="s">
        <v>679</v>
      </c>
      <c r="I19" s="452" t="s">
        <v>677</v>
      </c>
      <c r="J19" s="458" t="s">
        <v>61</v>
      </c>
      <c r="K19" s="459" t="s">
        <v>674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8"/>
      <c r="F20" s="308"/>
      <c r="G20" s="452" t="s">
        <v>680</v>
      </c>
      <c r="H20" s="306" t="s">
        <v>681</v>
      </c>
      <c r="I20" s="452" t="s">
        <v>682</v>
      </c>
      <c r="J20" s="458" t="s">
        <v>61</v>
      </c>
      <c r="K20" s="459" t="s">
        <v>674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8"/>
      <c r="F21" s="308"/>
      <c r="G21" s="452" t="s">
        <v>683</v>
      </c>
      <c r="H21" s="306" t="s">
        <v>679</v>
      </c>
      <c r="I21" s="452" t="s">
        <v>677</v>
      </c>
      <c r="J21" s="458" t="s">
        <v>61</v>
      </c>
      <c r="K21" s="459" t="s">
        <v>674</v>
      </c>
      <c r="L21" s="61"/>
      <c r="M21" s="414" t="s">
        <v>104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08"/>
      <c r="F22" s="308"/>
      <c r="G22" s="452" t="s">
        <v>680</v>
      </c>
      <c r="H22" s="306" t="s">
        <v>679</v>
      </c>
      <c r="I22" s="452" t="s">
        <v>677</v>
      </c>
      <c r="J22" s="458" t="s">
        <v>61</v>
      </c>
      <c r="K22" s="459" t="s">
        <v>674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08"/>
      <c r="F23" s="308"/>
      <c r="G23" s="452" t="s">
        <v>684</v>
      </c>
      <c r="H23" s="306" t="s">
        <v>679</v>
      </c>
      <c r="I23" s="452" t="s">
        <v>677</v>
      </c>
      <c r="J23" s="458" t="s">
        <v>61</v>
      </c>
      <c r="K23" s="459" t="s">
        <v>674</v>
      </c>
      <c r="L23" s="61"/>
      <c r="M23" s="414"/>
      <c r="N23" s="326"/>
      <c r="O23" s="547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08"/>
      <c r="F24" s="308"/>
      <c r="G24" s="452" t="s">
        <v>684</v>
      </c>
      <c r="H24" s="306" t="s">
        <v>676</v>
      </c>
      <c r="I24" s="452" t="s">
        <v>685</v>
      </c>
      <c r="J24" s="458" t="s">
        <v>61</v>
      </c>
      <c r="K24" s="459" t="s">
        <v>674</v>
      </c>
      <c r="L24" s="61"/>
      <c r="M24" s="416"/>
      <c r="N24" s="334"/>
      <c r="O24" s="550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08"/>
      <c r="F25" s="308"/>
      <c r="G25" s="452" t="s">
        <v>684</v>
      </c>
      <c r="H25" s="452" t="s">
        <v>686</v>
      </c>
      <c r="I25" s="452" t="s">
        <v>686</v>
      </c>
      <c r="J25" s="458" t="s">
        <v>61</v>
      </c>
      <c r="K25" s="459" t="s">
        <v>674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08"/>
      <c r="F26" s="308"/>
      <c r="G26" s="452" t="s">
        <v>684</v>
      </c>
      <c r="H26" s="452" t="s">
        <v>686</v>
      </c>
      <c r="I26" s="452" t="s">
        <v>687</v>
      </c>
      <c r="J26" s="458"/>
      <c r="K26" s="459" t="s">
        <v>674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08"/>
      <c r="F27" s="308"/>
      <c r="G27" s="452" t="s">
        <v>543</v>
      </c>
      <c r="H27" s="452" t="s">
        <v>543</v>
      </c>
      <c r="I27" s="452" t="s">
        <v>542</v>
      </c>
      <c r="J27" s="458"/>
      <c r="K27" s="459" t="s">
        <v>674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08"/>
      <c r="F28" s="308"/>
      <c r="G28" s="452" t="s">
        <v>542</v>
      </c>
      <c r="H28" s="452" t="s">
        <v>543</v>
      </c>
      <c r="I28" s="452" t="s">
        <v>542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122</v>
      </c>
      <c r="C33" s="217" t="s">
        <v>85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123</v>
      </c>
      <c r="C34" s="217" t="s">
        <v>85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130</v>
      </c>
      <c r="C42" s="656"/>
      <c r="D42" s="656"/>
      <c r="E42" s="656"/>
      <c r="F42" s="656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688</v>
      </c>
      <c r="M50" s="61"/>
      <c r="N50" s="62"/>
      <c r="O50" s="61"/>
    </row>
    <row r="51" spans="2:15">
      <c r="B51" s="387" t="s">
        <v>136</v>
      </c>
      <c r="D51" t="s">
        <v>552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192" priority="1">
      <formula>AND(ISNUMBER(N6), N6&gt;=5, NOT(ISBLANK(O6)))</formula>
    </cfRule>
    <cfRule type="expression" dxfId="191" priority="2">
      <formula>AND(ISNUMBER(N6), N6&gt;=5)</formula>
    </cfRule>
    <cfRule type="expression" dxfId="190" priority="3">
      <formula>AND(ISNUMBER(N6), N6&lt;5, NOT(ISBLANK(O6)))</formula>
    </cfRule>
    <cfRule type="expression" dxfId="189" priority="4">
      <formula>AND(ISNUMBER(N6), N6&lt;5, ISBLANK(O6))</formula>
    </cfRule>
  </conditionalFormatting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2.85546875" bestFit="1" customWidth="1"/>
    <col min="6" max="6" width="50" bestFit="1" customWidth="1"/>
    <col min="7" max="7" width="25.7109375" customWidth="1"/>
    <col min="8" max="8" width="27.42578125" bestFit="1" customWidth="1"/>
    <col min="9" max="11" width="25.7109375" customWidth="1"/>
    <col min="12" max="12" width="8.5703125" bestFit="1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689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690</v>
      </c>
      <c r="K5" s="223" t="s">
        <v>691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>
      <c r="B6" s="263" t="s">
        <v>83</v>
      </c>
      <c r="C6" s="271"/>
      <c r="D6" s="272"/>
      <c r="E6" s="282" t="s">
        <v>692</v>
      </c>
      <c r="F6" s="282" t="s">
        <v>692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693</v>
      </c>
      <c r="F7" s="452" t="s">
        <v>694</v>
      </c>
      <c r="G7" s="452" t="s">
        <v>694</v>
      </c>
      <c r="H7" s="306" t="s">
        <v>340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>
      <c r="B8" s="264" t="s">
        <v>92</v>
      </c>
      <c r="C8" s="245" t="s">
        <v>85</v>
      </c>
      <c r="D8" s="265" t="s">
        <v>94</v>
      </c>
      <c r="E8" s="515" t="s">
        <v>693</v>
      </c>
      <c r="F8" s="452" t="s">
        <v>694</v>
      </c>
      <c r="G8" s="452" t="s">
        <v>695</v>
      </c>
      <c r="H8" s="306" t="s">
        <v>696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693</v>
      </c>
      <c r="F9" s="452" t="s">
        <v>694</v>
      </c>
      <c r="G9" s="452" t="s">
        <v>695</v>
      </c>
      <c r="H9" s="306" t="s">
        <v>697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693</v>
      </c>
      <c r="F10" s="452" t="s">
        <v>694</v>
      </c>
      <c r="G10" s="452" t="s">
        <v>695</v>
      </c>
      <c r="H10" s="306" t="s">
        <v>697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693</v>
      </c>
      <c r="F11" s="452" t="s">
        <v>694</v>
      </c>
      <c r="G11" s="452" t="s">
        <v>695</v>
      </c>
      <c r="H11" s="306" t="s">
        <v>697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693</v>
      </c>
      <c r="F12" s="452" t="s">
        <v>694</v>
      </c>
      <c r="G12" s="452" t="s">
        <v>695</v>
      </c>
      <c r="H12" s="306" t="s">
        <v>697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693</v>
      </c>
      <c r="F13" s="452" t="s">
        <v>698</v>
      </c>
      <c r="G13" s="452" t="s">
        <v>695</v>
      </c>
      <c r="H13" s="306" t="s">
        <v>697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699</v>
      </c>
      <c r="F14" s="452" t="s">
        <v>698</v>
      </c>
      <c r="G14" s="452" t="s">
        <v>695</v>
      </c>
      <c r="H14" s="306" t="s">
        <v>697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699</v>
      </c>
      <c r="F15" s="452" t="s">
        <v>698</v>
      </c>
      <c r="G15" s="452" t="s">
        <v>695</v>
      </c>
      <c r="H15" s="306" t="s">
        <v>697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699</v>
      </c>
      <c r="F16" s="452" t="s">
        <v>698</v>
      </c>
      <c r="G16" s="452" t="s">
        <v>695</v>
      </c>
      <c r="H16" s="452" t="s">
        <v>700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701</v>
      </c>
      <c r="F17" s="452" t="s">
        <v>698</v>
      </c>
      <c r="G17" s="306" t="s">
        <v>702</v>
      </c>
      <c r="H17" s="452" t="s">
        <v>700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703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699</v>
      </c>
      <c r="F18" s="452" t="s">
        <v>694</v>
      </c>
      <c r="G18" s="306" t="s">
        <v>702</v>
      </c>
      <c r="H18" s="452" t="s">
        <v>700</v>
      </c>
      <c r="I18" s="308"/>
      <c r="J18" s="458"/>
      <c r="K18" s="460" t="s">
        <v>57</v>
      </c>
      <c r="L18" s="61"/>
      <c r="M18" s="414" t="s">
        <v>542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363</v>
      </c>
      <c r="F19" s="452" t="s">
        <v>538</v>
      </c>
      <c r="G19" s="452" t="s">
        <v>704</v>
      </c>
      <c r="H19" s="452" t="s">
        <v>705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706</v>
      </c>
      <c r="F20" s="452" t="s">
        <v>538</v>
      </c>
      <c r="G20" s="452" t="s">
        <v>707</v>
      </c>
      <c r="H20" s="452" t="s">
        <v>708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706</v>
      </c>
      <c r="F21" s="452" t="s">
        <v>538</v>
      </c>
      <c r="G21" s="452" t="s">
        <v>709</v>
      </c>
      <c r="H21" s="452" t="s">
        <v>710</v>
      </c>
      <c r="I21" s="308"/>
      <c r="J21" s="458"/>
      <c r="K21" s="460" t="s">
        <v>57</v>
      </c>
      <c r="L21" s="61"/>
      <c r="M21" s="414" t="s">
        <v>104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711</v>
      </c>
      <c r="F22" s="452" t="s">
        <v>712</v>
      </c>
      <c r="G22" s="452" t="s">
        <v>709</v>
      </c>
      <c r="H22" s="452" t="s">
        <v>713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711</v>
      </c>
      <c r="F23" s="452" t="s">
        <v>712</v>
      </c>
      <c r="G23" s="452" t="s">
        <v>709</v>
      </c>
      <c r="H23" s="452" t="s">
        <v>714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711</v>
      </c>
      <c r="F24" s="452" t="s">
        <v>715</v>
      </c>
      <c r="G24" s="452" t="s">
        <v>709</v>
      </c>
      <c r="H24" s="452" t="s">
        <v>714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711</v>
      </c>
      <c r="F25" s="452" t="s">
        <v>715</v>
      </c>
      <c r="G25" s="452" t="s">
        <v>709</v>
      </c>
      <c r="H25" s="452" t="s">
        <v>716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711</v>
      </c>
      <c r="F26" s="452" t="s">
        <v>717</v>
      </c>
      <c r="G26" s="452" t="s">
        <v>709</v>
      </c>
      <c r="H26" s="452" t="s">
        <v>716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527</v>
      </c>
      <c r="F27" s="452" t="s">
        <v>717</v>
      </c>
      <c r="G27" s="452" t="s">
        <v>709</v>
      </c>
      <c r="H27" s="452" t="s">
        <v>716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527</v>
      </c>
      <c r="F28" s="452" t="s">
        <v>717</v>
      </c>
      <c r="G28" s="452" t="s">
        <v>524</v>
      </c>
      <c r="H28" s="452" t="s">
        <v>716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438"/>
      <c r="H29" s="274" t="s">
        <v>718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 t="s">
        <v>718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 t="s">
        <v>718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 t="s">
        <v>718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130</v>
      </c>
      <c r="C42" s="656"/>
      <c r="D42" s="656"/>
      <c r="E42" s="656"/>
      <c r="F42" s="656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688</v>
      </c>
      <c r="M50" s="61"/>
      <c r="N50" s="62"/>
      <c r="O50" s="61"/>
    </row>
    <row r="51" spans="2:15">
      <c r="B51" s="387" t="s">
        <v>136</v>
      </c>
      <c r="D51" t="s">
        <v>552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188" priority="1">
      <formula>AND(ISNUMBER(N6), N6&gt;=5, NOT(ISBLANK(O6)))</formula>
    </cfRule>
    <cfRule type="expression" dxfId="187" priority="2">
      <formula>AND(ISNUMBER(N6), N6&gt;=5)</formula>
    </cfRule>
    <cfRule type="expression" dxfId="186" priority="3">
      <formula>AND(ISNUMBER(N6), N6&lt;5, NOT(ISBLANK(O6)))</formula>
    </cfRule>
    <cfRule type="expression" dxfId="185" priority="4">
      <formula>AND(ISNUMBER(N6), N6&lt;5, ISBLANK(O6))</formula>
    </cfRule>
  </conditionalFormatting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3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719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720</v>
      </c>
      <c r="F5" s="223" t="s">
        <v>721</v>
      </c>
      <c r="G5" s="223" t="s">
        <v>722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 t="s">
        <v>723</v>
      </c>
      <c r="I6" s="282" t="s">
        <v>724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308"/>
      <c r="I7" s="452" t="s">
        <v>725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308"/>
      <c r="I8" s="452" t="s">
        <v>726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308"/>
      <c r="I9" s="452" t="s">
        <v>726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/>
      <c r="F10" s="452"/>
      <c r="G10" s="452"/>
      <c r="H10" s="308"/>
      <c r="I10" s="452" t="s">
        <v>726</v>
      </c>
      <c r="J10" s="458"/>
      <c r="K10" s="459" t="s">
        <v>727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/>
      <c r="F11" s="452"/>
      <c r="G11" s="452"/>
      <c r="H11" s="308"/>
      <c r="I11" s="452" t="s">
        <v>726</v>
      </c>
      <c r="J11" s="458"/>
      <c r="K11" s="459" t="s">
        <v>727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/>
      <c r="F12" s="452"/>
      <c r="G12" s="452"/>
      <c r="H12" s="308" t="s">
        <v>57</v>
      </c>
      <c r="I12" s="452" t="s">
        <v>728</v>
      </c>
      <c r="J12" s="458"/>
      <c r="K12" s="459" t="s">
        <v>727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/>
      <c r="F13" s="452"/>
      <c r="G13" s="306"/>
      <c r="H13" s="308" t="s">
        <v>57</v>
      </c>
      <c r="I13" s="306" t="s">
        <v>729</v>
      </c>
      <c r="J13" s="458"/>
      <c r="K13" s="459" t="s">
        <v>727</v>
      </c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/>
      <c r="F14" s="452"/>
      <c r="G14" s="452"/>
      <c r="H14" s="308" t="s">
        <v>57</v>
      </c>
      <c r="I14" s="306" t="s">
        <v>730</v>
      </c>
      <c r="J14" s="458"/>
      <c r="K14" s="459" t="s">
        <v>727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/>
      <c r="F15" s="452"/>
      <c r="G15" s="452"/>
      <c r="H15" s="308" t="s">
        <v>57</v>
      </c>
      <c r="I15" s="306" t="s">
        <v>730</v>
      </c>
      <c r="J15" s="458"/>
      <c r="K15" s="459" t="s">
        <v>727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/>
      <c r="F16" s="452"/>
      <c r="G16" s="452"/>
      <c r="H16" s="308" t="s">
        <v>57</v>
      </c>
      <c r="I16" s="306" t="s">
        <v>730</v>
      </c>
      <c r="J16" s="458" t="s">
        <v>657</v>
      </c>
      <c r="K16" s="459" t="s">
        <v>727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/>
      <c r="F17" s="452"/>
      <c r="G17" s="452"/>
      <c r="H17" s="308" t="s">
        <v>57</v>
      </c>
      <c r="I17" s="306" t="s">
        <v>730</v>
      </c>
      <c r="J17" s="458" t="s">
        <v>657</v>
      </c>
      <c r="K17" s="459" t="s">
        <v>727</v>
      </c>
      <c r="L17" s="61"/>
      <c r="M17" s="414" t="s">
        <v>65</v>
      </c>
      <c r="N17" s="326">
        <f>COUNTIF(E7:K39, "*Michael*")/2</f>
        <v>4.5</v>
      </c>
      <c r="O17" s="547" t="s">
        <v>703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/>
      <c r="F18" s="452"/>
      <c r="G18" s="452"/>
      <c r="H18" s="308" t="s">
        <v>57</v>
      </c>
      <c r="I18" s="306" t="s">
        <v>730</v>
      </c>
      <c r="J18" s="458" t="s">
        <v>657</v>
      </c>
      <c r="K18" s="459" t="s">
        <v>727</v>
      </c>
      <c r="L18" s="61"/>
      <c r="M18" s="414" t="s">
        <v>542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/>
      <c r="F19" s="452"/>
      <c r="G19" s="452"/>
      <c r="H19" s="308" t="s">
        <v>57</v>
      </c>
      <c r="I19" s="306" t="s">
        <v>731</v>
      </c>
      <c r="J19" s="458" t="s">
        <v>657</v>
      </c>
      <c r="K19" s="459" t="s">
        <v>727</v>
      </c>
      <c r="L19" s="61"/>
      <c r="M19" s="545" t="s">
        <v>67</v>
      </c>
      <c r="N19" s="551">
        <f>COUNTIF(E7:K39, "*Jia Leong*")/2</f>
        <v>0</v>
      </c>
      <c r="O19" s="547" t="s">
        <v>320</v>
      </c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/>
      <c r="F20" s="452"/>
      <c r="G20" s="452"/>
      <c r="H20" s="308" t="s">
        <v>57</v>
      </c>
      <c r="I20" s="452" t="s">
        <v>732</v>
      </c>
      <c r="J20" s="458" t="s">
        <v>657</v>
      </c>
      <c r="K20" s="459" t="s">
        <v>727</v>
      </c>
      <c r="L20" s="61"/>
      <c r="M20" s="414" t="s">
        <v>68</v>
      </c>
      <c r="N20" s="326">
        <f>COUNTIF(E7:K39, "*Shaun*")/2</f>
        <v>4</v>
      </c>
      <c r="O20" s="547" t="s">
        <v>320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/>
      <c r="F21" s="452"/>
      <c r="G21" s="452"/>
      <c r="H21" s="308" t="s">
        <v>57</v>
      </c>
      <c r="I21" s="452" t="s">
        <v>733</v>
      </c>
      <c r="J21" s="458" t="s">
        <v>657</v>
      </c>
      <c r="K21" s="459" t="s">
        <v>727</v>
      </c>
      <c r="L21" s="61"/>
      <c r="M21" s="414" t="s">
        <v>104</v>
      </c>
      <c r="N21" s="326">
        <f>COUNTIF(E7:K39, "*Angel*")/2</f>
        <v>0</v>
      </c>
      <c r="O21" s="547" t="s">
        <v>320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/>
      <c r="F22" s="452"/>
      <c r="G22" s="452"/>
      <c r="H22" s="308" t="s">
        <v>57</v>
      </c>
      <c r="I22" s="452" t="s">
        <v>733</v>
      </c>
      <c r="J22" s="458" t="s">
        <v>657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/>
      <c r="F23" s="452"/>
      <c r="G23" s="452"/>
      <c r="H23" s="308" t="s">
        <v>57</v>
      </c>
      <c r="I23" s="452" t="s">
        <v>733</v>
      </c>
      <c r="J23" s="458" t="s">
        <v>657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/>
      <c r="F24" s="452"/>
      <c r="G24" s="452"/>
      <c r="H24" s="308" t="s">
        <v>57</v>
      </c>
      <c r="I24" s="452" t="s">
        <v>733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/>
      <c r="F25" s="452"/>
      <c r="G25" s="452"/>
      <c r="H25" s="308" t="s">
        <v>57</v>
      </c>
      <c r="I25" s="452" t="s">
        <v>733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/>
      <c r="F26" s="452"/>
      <c r="G26" s="452"/>
      <c r="H26" s="308" t="s">
        <v>57</v>
      </c>
      <c r="I26" s="452" t="s">
        <v>733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/>
      <c r="F27" s="452"/>
      <c r="G27" s="452"/>
      <c r="H27" s="308" t="s">
        <v>57</v>
      </c>
      <c r="I27" s="452" t="s">
        <v>733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/>
      <c r="F28" s="452"/>
      <c r="G28" s="452"/>
      <c r="H28" s="308" t="s">
        <v>57</v>
      </c>
      <c r="I28" s="452" t="s">
        <v>733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130</v>
      </c>
      <c r="C42" s="656"/>
      <c r="D42" s="656"/>
      <c r="E42" s="656"/>
      <c r="F42" s="656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688</v>
      </c>
      <c r="M50" s="61"/>
      <c r="N50" s="62"/>
      <c r="O50" s="61"/>
    </row>
    <row r="51" spans="2:15">
      <c r="B51" s="387" t="s">
        <v>136</v>
      </c>
      <c r="D51" t="s">
        <v>552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184" priority="1">
      <formula>AND(ISNUMBER(N6), N6&gt;=5, NOT(ISBLANK(O6)))</formula>
    </cfRule>
    <cfRule type="expression" dxfId="183" priority="2">
      <formula>AND(ISNUMBER(N6), N6&gt;=5)</formula>
    </cfRule>
    <cfRule type="expression" dxfId="182" priority="3">
      <formula>AND(ISNUMBER(N6), N6&lt;5, NOT(ISBLANK(O6)))</formula>
    </cfRule>
    <cfRule type="expression" dxfId="181" priority="4">
      <formula>AND(ISNUMBER(N6), N6&lt;5, ISBLANK(O6))</formula>
    </cfRule>
  </conditionalFormatting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28.28515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719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720</v>
      </c>
      <c r="F5" s="223" t="s">
        <v>721</v>
      </c>
      <c r="G5" s="223" t="s">
        <v>722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734</v>
      </c>
      <c r="F6" s="282" t="s">
        <v>724</v>
      </c>
      <c r="G6" s="282" t="s">
        <v>724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735</v>
      </c>
      <c r="F7" s="452" t="s">
        <v>736</v>
      </c>
      <c r="G7" s="452" t="s">
        <v>736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520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735</v>
      </c>
      <c r="F8" s="452" t="s">
        <v>736</v>
      </c>
      <c r="G8" s="452" t="s">
        <v>736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520</v>
      </c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735</v>
      </c>
      <c r="F9" s="452" t="s">
        <v>736</v>
      </c>
      <c r="G9" s="452" t="s">
        <v>736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735</v>
      </c>
      <c r="F10" s="452" t="s">
        <v>736</v>
      </c>
      <c r="G10" s="452" t="s">
        <v>736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735</v>
      </c>
      <c r="F11" s="452" t="s">
        <v>736</v>
      </c>
      <c r="G11" s="452" t="s">
        <v>736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520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735</v>
      </c>
      <c r="F12" s="452" t="s">
        <v>63</v>
      </c>
      <c r="G12" s="452" t="s">
        <v>736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735</v>
      </c>
      <c r="F13" s="452" t="s">
        <v>68</v>
      </c>
      <c r="G13" s="306" t="s">
        <v>737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738</v>
      </c>
      <c r="F14" s="452" t="s">
        <v>68</v>
      </c>
      <c r="G14" s="452" t="s">
        <v>737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520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738</v>
      </c>
      <c r="F15" s="452" t="s">
        <v>739</v>
      </c>
      <c r="G15" s="452" t="s">
        <v>737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738</v>
      </c>
      <c r="F16" s="452" t="s">
        <v>740</v>
      </c>
      <c r="G16" s="452" t="s">
        <v>737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738</v>
      </c>
      <c r="F17" s="452" t="s">
        <v>740</v>
      </c>
      <c r="G17" s="452" t="s">
        <v>737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703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741</v>
      </c>
      <c r="F18" s="452" t="s">
        <v>742</v>
      </c>
      <c r="G18" s="452" t="s">
        <v>412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743</v>
      </c>
      <c r="F19" s="452" t="s">
        <v>310</v>
      </c>
      <c r="G19" s="452" t="s">
        <v>412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320</v>
      </c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65</v>
      </c>
      <c r="F20" s="452" t="s">
        <v>744</v>
      </c>
      <c r="G20" s="452" t="s">
        <v>412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320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745</v>
      </c>
      <c r="F21" s="452" t="s">
        <v>744</v>
      </c>
      <c r="G21" s="452" t="s">
        <v>412</v>
      </c>
      <c r="H21" s="308"/>
      <c r="I21" s="452"/>
      <c r="J21" s="458"/>
      <c r="K21" s="460"/>
      <c r="L21" s="61"/>
      <c r="M21" s="414" t="s">
        <v>104</v>
      </c>
      <c r="N21" s="326">
        <f>COUNTIF(E7:K39, "*Angel*")/2</f>
        <v>0</v>
      </c>
      <c r="O21" s="547" t="s">
        <v>320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745</v>
      </c>
      <c r="F22" s="452" t="s">
        <v>744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745</v>
      </c>
      <c r="F23" s="452" t="s">
        <v>746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745</v>
      </c>
      <c r="F24" s="452" t="s">
        <v>746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288</v>
      </c>
      <c r="F25" s="452" t="s">
        <v>746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288</v>
      </c>
      <c r="F26" s="452" t="s">
        <v>746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288</v>
      </c>
      <c r="F27" s="452" t="s">
        <v>747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288</v>
      </c>
      <c r="F28" s="452" t="s">
        <v>747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130</v>
      </c>
      <c r="C42" s="656"/>
      <c r="D42" s="656"/>
      <c r="E42" s="656"/>
      <c r="F42" s="656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748</v>
      </c>
      <c r="M50" s="61"/>
      <c r="N50" s="62"/>
      <c r="O50" s="61"/>
    </row>
    <row r="51" spans="2:15">
      <c r="B51" s="387" t="s">
        <v>136</v>
      </c>
      <c r="D51" t="s">
        <v>552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180" priority="1">
      <formula>AND(ISNUMBER(N6), N6&gt;=5, NOT(ISBLANK(O6)))</formula>
    </cfRule>
    <cfRule type="expression" dxfId="179" priority="2">
      <formula>AND(ISNUMBER(N6), N6&gt;=5)</formula>
    </cfRule>
    <cfRule type="expression" dxfId="178" priority="3">
      <formula>AND(ISNUMBER(N6), N6&lt;5, NOT(ISBLANK(O6)))</formula>
    </cfRule>
    <cfRule type="expression" dxfId="177" priority="4">
      <formula>AND(ISNUMBER(N6), N6&lt;5, ISBLANK(O6))</formula>
    </cfRule>
  </conditionalFormatting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749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750</v>
      </c>
      <c r="F5" s="223" t="s">
        <v>751</v>
      </c>
      <c r="G5" s="223" t="s">
        <v>752</v>
      </c>
      <c r="H5" s="223" t="s">
        <v>753</v>
      </c>
      <c r="I5" s="223" t="s">
        <v>754</v>
      </c>
      <c r="J5" s="223" t="s">
        <v>755</v>
      </c>
      <c r="K5" s="223" t="s">
        <v>756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53</v>
      </c>
      <c r="F6" s="282" t="s">
        <v>53</v>
      </c>
      <c r="G6" s="282" t="s">
        <v>53</v>
      </c>
      <c r="H6" s="657" t="s">
        <v>131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757</v>
      </c>
      <c r="F7" s="452" t="s">
        <v>758</v>
      </c>
      <c r="G7" s="452" t="s">
        <v>757</v>
      </c>
      <c r="H7" s="658"/>
      <c r="I7" s="306" t="s">
        <v>759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520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757</v>
      </c>
      <c r="F8" s="452" t="s">
        <v>758</v>
      </c>
      <c r="G8" s="452" t="s">
        <v>757</v>
      </c>
      <c r="H8" s="658"/>
      <c r="I8" s="306" t="s">
        <v>759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520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452" t="s">
        <v>757</v>
      </c>
      <c r="F9" s="452" t="s">
        <v>758</v>
      </c>
      <c r="G9" s="452" t="s">
        <v>757</v>
      </c>
      <c r="H9" s="658"/>
      <c r="I9" s="306" t="s">
        <v>759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 t="s">
        <v>757</v>
      </c>
      <c r="F10" s="452" t="s">
        <v>758</v>
      </c>
      <c r="G10" s="452" t="s">
        <v>757</v>
      </c>
      <c r="H10" s="658"/>
      <c r="I10" s="306" t="s">
        <v>759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452" t="s">
        <v>757</v>
      </c>
      <c r="F11" s="452" t="s">
        <v>758</v>
      </c>
      <c r="G11" s="452" t="s">
        <v>757</v>
      </c>
      <c r="H11" s="658"/>
      <c r="I11" s="306" t="s">
        <v>759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520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757</v>
      </c>
      <c r="F12" s="452" t="s">
        <v>760</v>
      </c>
      <c r="G12" s="306" t="s">
        <v>757</v>
      </c>
      <c r="H12" s="658"/>
      <c r="I12" s="306" t="s">
        <v>759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412</v>
      </c>
      <c r="F13" s="452" t="s">
        <v>739</v>
      </c>
      <c r="G13" s="452" t="s">
        <v>757</v>
      </c>
      <c r="H13" s="658"/>
      <c r="I13" s="306" t="s">
        <v>759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412</v>
      </c>
      <c r="F14" s="452" t="s">
        <v>740</v>
      </c>
      <c r="G14" s="452" t="s">
        <v>757</v>
      </c>
      <c r="H14" s="658"/>
      <c r="I14" s="306" t="s">
        <v>759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520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412</v>
      </c>
      <c r="F15" s="452" t="s">
        <v>740</v>
      </c>
      <c r="G15" s="452" t="s">
        <v>56</v>
      </c>
      <c r="H15" s="658"/>
      <c r="I15" s="306" t="s">
        <v>305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761</v>
      </c>
      <c r="F16" s="452" t="s">
        <v>740</v>
      </c>
      <c r="G16" s="452" t="s">
        <v>56</v>
      </c>
      <c r="H16" s="658"/>
      <c r="I16" s="306" t="s">
        <v>305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762</v>
      </c>
      <c r="F17" s="452" t="s">
        <v>402</v>
      </c>
      <c r="G17" s="452" t="s">
        <v>388</v>
      </c>
      <c r="H17" s="658"/>
      <c r="I17" s="306" t="s">
        <v>763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476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 t="s">
        <v>402</v>
      </c>
      <c r="F18" s="452" t="s">
        <v>758</v>
      </c>
      <c r="G18" s="452" t="s">
        <v>388</v>
      </c>
      <c r="H18" s="658"/>
      <c r="I18" s="306" t="s">
        <v>763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 t="s">
        <v>402</v>
      </c>
      <c r="F19" s="452" t="s">
        <v>758</v>
      </c>
      <c r="G19" s="452" t="s">
        <v>388</v>
      </c>
      <c r="H19" s="658"/>
      <c r="I19" s="306" t="s">
        <v>763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 t="s">
        <v>402</v>
      </c>
      <c r="F20" s="452" t="s">
        <v>764</v>
      </c>
      <c r="G20" s="452" t="s">
        <v>388</v>
      </c>
      <c r="H20" s="658"/>
      <c r="I20" s="306" t="s">
        <v>763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320</v>
      </c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402</v>
      </c>
      <c r="F21" s="452" t="s">
        <v>764</v>
      </c>
      <c r="G21" s="452" t="s">
        <v>388</v>
      </c>
      <c r="H21" s="658"/>
      <c r="I21" s="306" t="s">
        <v>763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52" t="s">
        <v>758</v>
      </c>
      <c r="F22" s="452" t="s">
        <v>765</v>
      </c>
      <c r="G22" s="452" t="s">
        <v>388</v>
      </c>
      <c r="H22" s="658"/>
      <c r="I22" s="306" t="s">
        <v>763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758</v>
      </c>
      <c r="F23" s="452" t="s">
        <v>765</v>
      </c>
      <c r="G23" s="452" t="s">
        <v>766</v>
      </c>
      <c r="H23" s="658"/>
      <c r="I23" s="306" t="s">
        <v>763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310</v>
      </c>
      <c r="F24" s="452" t="s">
        <v>765</v>
      </c>
      <c r="G24" s="452" t="s">
        <v>767</v>
      </c>
      <c r="H24" s="658"/>
      <c r="I24" s="306" t="s">
        <v>768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310</v>
      </c>
      <c r="F25" s="452" t="s">
        <v>769</v>
      </c>
      <c r="G25" s="452" t="s">
        <v>770</v>
      </c>
      <c r="H25" s="658"/>
      <c r="I25" s="306" t="s">
        <v>768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310</v>
      </c>
      <c r="F26" s="452" t="s">
        <v>771</v>
      </c>
      <c r="G26" s="452" t="s">
        <v>770</v>
      </c>
      <c r="H26" s="658"/>
      <c r="I26" s="306" t="s">
        <v>768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 t="s">
        <v>310</v>
      </c>
      <c r="F27" s="452" t="s">
        <v>771</v>
      </c>
      <c r="G27" s="452" t="s">
        <v>770</v>
      </c>
      <c r="H27" s="659"/>
      <c r="I27" s="306" t="s">
        <v>768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656"/>
      <c r="D41" s="656"/>
      <c r="E41" s="656"/>
      <c r="F41" s="65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772</v>
      </c>
      <c r="M49" s="61"/>
      <c r="N49" s="62"/>
      <c r="O49" s="61"/>
    </row>
    <row r="50" spans="2:15">
      <c r="B50" s="387" t="s">
        <v>136</v>
      </c>
      <c r="D50" t="s">
        <v>552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176" priority="1">
      <formula>AND(ISNUMBER(N6), N6&gt;=5, NOT(ISBLANK(O6)))</formula>
    </cfRule>
    <cfRule type="expression" dxfId="175" priority="2">
      <formula>AND(ISNUMBER(N6), N6&gt;=5)</formula>
    </cfRule>
    <cfRule type="expression" dxfId="174" priority="3">
      <formula>AND(ISNUMBER(N6), N6&lt;5, NOT(ISBLANK(O6)))</formula>
    </cfRule>
    <cfRule type="expression" dxfId="173" priority="4">
      <formula>AND(ISNUMBER(N6), N6&lt;5, ISBLANK(O6))</formula>
    </cfRule>
  </conditionalFormatting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773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774</v>
      </c>
      <c r="F5" s="223" t="s">
        <v>775</v>
      </c>
      <c r="G5" s="223" t="s">
        <v>776</v>
      </c>
      <c r="H5" s="223" t="s">
        <v>777</v>
      </c>
      <c r="I5" s="223" t="s">
        <v>778</v>
      </c>
      <c r="J5" s="223" t="s">
        <v>779</v>
      </c>
      <c r="K5" s="223" t="s">
        <v>780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519</v>
      </c>
      <c r="F6" s="282" t="s">
        <v>519</v>
      </c>
      <c r="G6" s="282" t="s">
        <v>519</v>
      </c>
      <c r="H6" s="282" t="s">
        <v>519</v>
      </c>
      <c r="I6" s="282" t="s">
        <v>519</v>
      </c>
      <c r="J6" s="456"/>
      <c r="K6" s="457"/>
      <c r="L6" s="61"/>
      <c r="M6" s="424" t="s">
        <v>781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414</v>
      </c>
      <c r="F7" s="452" t="s">
        <v>782</v>
      </c>
      <c r="G7" s="452" t="s">
        <v>400</v>
      </c>
      <c r="H7" s="306" t="s">
        <v>783</v>
      </c>
      <c r="I7" s="452" t="s">
        <v>784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414</v>
      </c>
      <c r="F8" s="452" t="s">
        <v>503</v>
      </c>
      <c r="G8" s="452" t="s">
        <v>785</v>
      </c>
      <c r="H8" s="306" t="s">
        <v>781</v>
      </c>
      <c r="I8" s="452" t="s">
        <v>784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520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452" t="s">
        <v>56</v>
      </c>
      <c r="F9" s="452" t="s">
        <v>786</v>
      </c>
      <c r="G9" s="452" t="s">
        <v>785</v>
      </c>
      <c r="H9" s="306" t="s">
        <v>781</v>
      </c>
      <c r="I9" s="452" t="s">
        <v>784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520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 t="s">
        <v>56</v>
      </c>
      <c r="F10" s="452" t="s">
        <v>786</v>
      </c>
      <c r="G10" s="452" t="s">
        <v>785</v>
      </c>
      <c r="H10" s="306" t="s">
        <v>781</v>
      </c>
      <c r="I10" s="452" t="s">
        <v>784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320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452" t="s">
        <v>56</v>
      </c>
      <c r="F11" s="452" t="s">
        <v>786</v>
      </c>
      <c r="G11" s="452" t="s">
        <v>785</v>
      </c>
      <c r="H11" s="306" t="s">
        <v>781</v>
      </c>
      <c r="I11" s="452" t="s">
        <v>524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56</v>
      </c>
      <c r="F12" s="452" t="s">
        <v>503</v>
      </c>
      <c r="G12" s="452" t="s">
        <v>757</v>
      </c>
      <c r="H12" s="452" t="s">
        <v>781</v>
      </c>
      <c r="I12" s="452" t="s">
        <v>524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520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667</v>
      </c>
      <c r="F13" s="452" t="s">
        <v>503</v>
      </c>
      <c r="G13" s="452" t="s">
        <v>757</v>
      </c>
      <c r="H13" s="452" t="s">
        <v>781</v>
      </c>
      <c r="I13" s="452" t="s">
        <v>524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667</v>
      </c>
      <c r="F14" s="452" t="s">
        <v>503</v>
      </c>
      <c r="G14" s="452" t="s">
        <v>757</v>
      </c>
      <c r="H14" s="452"/>
      <c r="I14" s="452" t="s">
        <v>524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667</v>
      </c>
      <c r="F15" s="452" t="s">
        <v>503</v>
      </c>
      <c r="G15" s="452" t="s">
        <v>757</v>
      </c>
      <c r="H15" s="452" t="s">
        <v>667</v>
      </c>
      <c r="I15" s="452" t="s">
        <v>524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520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667</v>
      </c>
      <c r="F16" s="452" t="s">
        <v>709</v>
      </c>
      <c r="G16" s="452" t="s">
        <v>757</v>
      </c>
      <c r="H16" s="452" t="s">
        <v>667</v>
      </c>
      <c r="I16" s="452" t="s">
        <v>787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667</v>
      </c>
      <c r="F17" s="452" t="s">
        <v>785</v>
      </c>
      <c r="G17" s="452" t="s">
        <v>788</v>
      </c>
      <c r="H17" s="452" t="s">
        <v>667</v>
      </c>
      <c r="I17" s="452" t="s">
        <v>787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/>
      <c r="F18" s="452" t="s">
        <v>785</v>
      </c>
      <c r="G18" s="452" t="s">
        <v>789</v>
      </c>
      <c r="H18" s="452" t="s">
        <v>667</v>
      </c>
      <c r="I18" s="452" t="s">
        <v>787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476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/>
      <c r="F19" s="452" t="s">
        <v>790</v>
      </c>
      <c r="G19" s="452" t="s">
        <v>791</v>
      </c>
      <c r="H19" s="452" t="s">
        <v>667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320</v>
      </c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/>
      <c r="F20" s="452" t="s">
        <v>790</v>
      </c>
      <c r="G20" s="452" t="s">
        <v>791</v>
      </c>
      <c r="H20" s="452" t="s">
        <v>667</v>
      </c>
      <c r="I20" s="452" t="s">
        <v>781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320</v>
      </c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68</v>
      </c>
      <c r="F21" s="452" t="s">
        <v>792</v>
      </c>
      <c r="G21" s="452" t="s">
        <v>791</v>
      </c>
      <c r="H21" s="452"/>
      <c r="I21" s="452" t="s">
        <v>781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397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18" t="s">
        <v>113</v>
      </c>
      <c r="E22" s="452" t="s">
        <v>793</v>
      </c>
      <c r="F22" s="452" t="s">
        <v>365</v>
      </c>
      <c r="G22" s="452" t="s">
        <v>694</v>
      </c>
      <c r="H22" s="452"/>
      <c r="I22" s="452" t="s">
        <v>781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320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793</v>
      </c>
      <c r="F23" s="452" t="s">
        <v>794</v>
      </c>
      <c r="G23" s="452" t="s">
        <v>63</v>
      </c>
      <c r="H23" s="452"/>
      <c r="I23" s="452" t="s">
        <v>781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793</v>
      </c>
      <c r="F24" s="452" t="s">
        <v>794</v>
      </c>
      <c r="G24" s="452" t="s">
        <v>63</v>
      </c>
      <c r="H24" s="452"/>
      <c r="I24" s="452" t="s">
        <v>781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793</v>
      </c>
      <c r="F25" s="452" t="s">
        <v>794</v>
      </c>
      <c r="G25" s="452" t="s">
        <v>63</v>
      </c>
      <c r="H25" s="452"/>
      <c r="I25" s="452" t="s">
        <v>781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793</v>
      </c>
      <c r="F26" s="452" t="s">
        <v>794</v>
      </c>
      <c r="G26" s="452" t="s">
        <v>63</v>
      </c>
      <c r="H26" s="452" t="s">
        <v>781</v>
      </c>
      <c r="I26" s="452" t="s">
        <v>781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 t="s">
        <v>793</v>
      </c>
      <c r="F27" s="452" t="s">
        <v>794</v>
      </c>
      <c r="G27" s="452" t="s">
        <v>63</v>
      </c>
      <c r="H27" s="452" t="s">
        <v>781</v>
      </c>
      <c r="I27" s="452" t="s">
        <v>781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 t="s">
        <v>781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 t="s">
        <v>781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 t="s">
        <v>781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>
      <c r="B41" t="s">
        <v>130</v>
      </c>
      <c r="C41" s="656"/>
      <c r="D41" s="656"/>
      <c r="E41" s="656"/>
      <c r="F41" s="65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8" spans="2:20">
      <c r="M48" s="61"/>
      <c r="N48" s="62"/>
      <c r="O48" s="61"/>
    </row>
    <row r="49" spans="2:15">
      <c r="B49" s="127" t="s">
        <v>134</v>
      </c>
      <c r="D49" t="s">
        <v>772</v>
      </c>
      <c r="M49" s="61"/>
      <c r="N49" s="62"/>
      <c r="O49" s="61"/>
    </row>
    <row r="50" spans="2:15">
      <c r="B50" s="387" t="s">
        <v>136</v>
      </c>
      <c r="D50" t="s">
        <v>552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172" priority="1">
      <formula>AND(ISNUMBER(N6), N6&gt;=5, NOT(ISBLANK(O6)))</formula>
    </cfRule>
    <cfRule type="expression" dxfId="171" priority="2">
      <formula>AND(ISNUMBER(N6), N6&gt;=5)</formula>
    </cfRule>
    <cfRule type="expression" dxfId="170" priority="3">
      <formula>AND(ISNUMBER(N6), N6&lt;5, NOT(ISBLANK(O6)))</formula>
    </cfRule>
    <cfRule type="expression" dxfId="169" priority="4">
      <formula>AND(ISNUMBER(N6), N6&lt;5, ISBLANK(O6))</formula>
    </cfRule>
  </conditionalFormatting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795</v>
      </c>
      <c r="C3" s="654"/>
      <c r="D3" s="654"/>
      <c r="E3" s="654"/>
      <c r="F3" s="654"/>
      <c r="G3" s="654"/>
      <c r="H3" s="654"/>
      <c r="I3" s="654"/>
      <c r="J3" s="654"/>
      <c r="K3" s="65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796</v>
      </c>
      <c r="K5" s="223" t="s">
        <v>797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781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543"/>
      <c r="F7" s="543" t="s">
        <v>53</v>
      </c>
      <c r="G7" s="543"/>
      <c r="H7" s="358" t="s">
        <v>781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/>
      <c r="F8" s="452" t="s">
        <v>53</v>
      </c>
      <c r="G8" s="452"/>
      <c r="H8" s="306" t="s">
        <v>798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520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515"/>
      <c r="F9" s="452" t="s">
        <v>53</v>
      </c>
      <c r="G9" s="452"/>
      <c r="H9" s="306" t="s">
        <v>798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520</v>
      </c>
      <c r="P9" s="199"/>
      <c r="Q9" s="240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/>
      <c r="F10" s="452" t="s">
        <v>53</v>
      </c>
      <c r="G10" s="306"/>
      <c r="H10" s="306" t="s">
        <v>798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452" t="s">
        <v>781</v>
      </c>
      <c r="F11" s="452" t="s">
        <v>53</v>
      </c>
      <c r="G11" s="306"/>
      <c r="H11" s="306" t="s">
        <v>798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799</v>
      </c>
      <c r="F12" s="452" t="s">
        <v>53</v>
      </c>
      <c r="G12" s="306"/>
      <c r="H12" s="306" t="s">
        <v>781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520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800</v>
      </c>
      <c r="F13" s="452" t="s">
        <v>53</v>
      </c>
      <c r="G13" s="452"/>
      <c r="H13" s="306" t="s">
        <v>781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801</v>
      </c>
      <c r="F14" s="452" t="s">
        <v>53</v>
      </c>
      <c r="G14" s="452"/>
      <c r="H14" s="306" t="s">
        <v>781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801</v>
      </c>
      <c r="F15" s="452" t="s">
        <v>802</v>
      </c>
      <c r="G15" s="452"/>
      <c r="H15" s="306" t="s">
        <v>781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520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801</v>
      </c>
      <c r="F16" s="452" t="s">
        <v>802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803</v>
      </c>
      <c r="F17" s="452" t="s">
        <v>802</v>
      </c>
      <c r="G17" s="452" t="s">
        <v>524</v>
      </c>
      <c r="H17" s="452" t="s">
        <v>804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 t="s">
        <v>781</v>
      </c>
      <c r="F18" s="452" t="s">
        <v>524</v>
      </c>
      <c r="G18" s="452" t="s">
        <v>524</v>
      </c>
      <c r="H18" s="452" t="s">
        <v>804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 t="s">
        <v>781</v>
      </c>
      <c r="F19" s="452" t="s">
        <v>524</v>
      </c>
      <c r="G19" s="452" t="s">
        <v>524</v>
      </c>
      <c r="H19" s="452" t="s">
        <v>804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320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 t="s">
        <v>781</v>
      </c>
      <c r="F20" s="452" t="s">
        <v>805</v>
      </c>
      <c r="G20" s="452" t="s">
        <v>524</v>
      </c>
      <c r="H20" s="452" t="s">
        <v>804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320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806</v>
      </c>
      <c r="F21" s="452" t="s">
        <v>805</v>
      </c>
      <c r="G21" s="452" t="s">
        <v>524</v>
      </c>
      <c r="H21" s="452" t="s">
        <v>804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397</v>
      </c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52" t="s">
        <v>806</v>
      </c>
      <c r="F22" s="452" t="s">
        <v>807</v>
      </c>
      <c r="G22" s="452" t="s">
        <v>524</v>
      </c>
      <c r="H22" s="452" t="s">
        <v>804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320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63</v>
      </c>
      <c r="F23" s="452" t="s">
        <v>740</v>
      </c>
      <c r="G23" s="452" t="s">
        <v>808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63</v>
      </c>
      <c r="F24" s="452" t="s">
        <v>740</v>
      </c>
      <c r="G24" s="452" t="s">
        <v>808</v>
      </c>
      <c r="H24" s="452" t="s">
        <v>781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63</v>
      </c>
      <c r="F25" s="452" t="s">
        <v>740</v>
      </c>
      <c r="G25" s="452" t="s">
        <v>809</v>
      </c>
      <c r="H25" s="452" t="s">
        <v>781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63</v>
      </c>
      <c r="F26" s="452" t="s">
        <v>740</v>
      </c>
      <c r="G26" s="452" t="s">
        <v>770</v>
      </c>
      <c r="H26" s="452" t="s">
        <v>781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/>
      <c r="F27" s="452" t="s">
        <v>740</v>
      </c>
      <c r="G27" s="452" t="s">
        <v>809</v>
      </c>
      <c r="H27" s="452" t="s">
        <v>781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656"/>
      <c r="D41" s="656"/>
      <c r="E41" s="656"/>
      <c r="F41" s="65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4" spans="2:20" ht="15" customHeight="1">
      <c r="L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8" spans="2:20">
      <c r="M48" s="61"/>
      <c r="N48" s="62"/>
      <c r="O48" s="61"/>
    </row>
    <row r="49" spans="2:15">
      <c r="B49" s="127" t="s">
        <v>134</v>
      </c>
      <c r="D49" t="s">
        <v>772</v>
      </c>
      <c r="M49" s="61"/>
      <c r="N49" s="62"/>
      <c r="O49" s="61"/>
    </row>
    <row r="50" spans="2:15">
      <c r="B50" s="387" t="s">
        <v>136</v>
      </c>
      <c r="D50" t="s">
        <v>552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168" priority="1">
      <formula>AND(ISNUMBER(N6), N6&gt;=5, NOT(ISBLANK(O6)))</formula>
    </cfRule>
    <cfRule type="expression" dxfId="167" priority="2">
      <formula>AND(ISNUMBER(N6), N6&gt;=5)</formula>
    </cfRule>
    <cfRule type="expression" dxfId="166" priority="3">
      <formula>AND(ISNUMBER(N6), N6&lt;5, NOT(ISBLANK(O6)))</formula>
    </cfRule>
    <cfRule type="expression" dxfId="165" priority="4">
      <formula>AND(ISNUMBER(N6), N6&lt;5, ISBLANK(O6))</formula>
    </cfRule>
  </conditionalFormatting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810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811</v>
      </c>
      <c r="F5" s="223" t="s">
        <v>812</v>
      </c>
      <c r="G5" s="223" t="s">
        <v>813</v>
      </c>
      <c r="H5" s="223" t="s">
        <v>814</v>
      </c>
      <c r="I5" s="223" t="s">
        <v>815</v>
      </c>
      <c r="J5" s="223" t="s">
        <v>816</v>
      </c>
      <c r="K5" s="223" t="s">
        <v>817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818</v>
      </c>
      <c r="F6" s="282" t="s">
        <v>818</v>
      </c>
      <c r="G6" s="282" t="s">
        <v>818</v>
      </c>
      <c r="H6" s="282" t="s">
        <v>818</v>
      </c>
      <c r="I6" s="282" t="s">
        <v>818</v>
      </c>
      <c r="J6" s="456"/>
      <c r="K6" s="457"/>
      <c r="L6" s="61"/>
      <c r="M6" s="424" t="s">
        <v>781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309</v>
      </c>
      <c r="F7" s="452" t="s">
        <v>781</v>
      </c>
      <c r="G7" s="306" t="s">
        <v>309</v>
      </c>
      <c r="H7" s="306" t="s">
        <v>309</v>
      </c>
      <c r="I7" s="306" t="s">
        <v>819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309</v>
      </c>
      <c r="F8" s="452" t="s">
        <v>781</v>
      </c>
      <c r="G8" s="306" t="s">
        <v>309</v>
      </c>
      <c r="H8" s="306" t="s">
        <v>309</v>
      </c>
      <c r="I8" s="306" t="s">
        <v>819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820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309</v>
      </c>
      <c r="F9" s="452" t="s">
        <v>781</v>
      </c>
      <c r="G9" s="306" t="s">
        <v>309</v>
      </c>
      <c r="H9" s="306" t="s">
        <v>309</v>
      </c>
      <c r="I9" s="306" t="s">
        <v>819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520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309</v>
      </c>
      <c r="F10" s="452" t="s">
        <v>781</v>
      </c>
      <c r="G10" s="306" t="s">
        <v>309</v>
      </c>
      <c r="H10" s="306" t="s">
        <v>309</v>
      </c>
      <c r="I10" s="306" t="s">
        <v>821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397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309</v>
      </c>
      <c r="F11" s="452" t="s">
        <v>781</v>
      </c>
      <c r="G11" s="306" t="s">
        <v>480</v>
      </c>
      <c r="H11" s="452" t="s">
        <v>309</v>
      </c>
      <c r="I11" s="306" t="s">
        <v>822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309</v>
      </c>
      <c r="F12" s="452" t="s">
        <v>781</v>
      </c>
      <c r="G12" s="306" t="s">
        <v>480</v>
      </c>
      <c r="H12" s="452" t="s">
        <v>309</v>
      </c>
      <c r="I12" s="306" t="s">
        <v>823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520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309</v>
      </c>
      <c r="F13" s="452"/>
      <c r="G13" s="306" t="s">
        <v>480</v>
      </c>
      <c r="H13" s="452" t="s">
        <v>309</v>
      </c>
      <c r="I13" s="306" t="s">
        <v>823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824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309</v>
      </c>
      <c r="F14" s="452"/>
      <c r="G14" s="306" t="s">
        <v>825</v>
      </c>
      <c r="H14" s="452" t="s">
        <v>826</v>
      </c>
      <c r="I14" s="306" t="s">
        <v>827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309</v>
      </c>
      <c r="F15" s="452"/>
      <c r="G15" s="306" t="s">
        <v>825</v>
      </c>
      <c r="H15" s="452" t="s">
        <v>828</v>
      </c>
      <c r="I15" s="452" t="s">
        <v>438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520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438</v>
      </c>
      <c r="F16" s="452" t="s">
        <v>67</v>
      </c>
      <c r="G16" s="306" t="s">
        <v>825</v>
      </c>
      <c r="H16" s="452" t="s">
        <v>828</v>
      </c>
      <c r="I16" s="452" t="s">
        <v>438</v>
      </c>
      <c r="J16" s="458"/>
      <c r="K16" s="460"/>
      <c r="L16" s="61"/>
      <c r="M16" s="414" t="s">
        <v>829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438</v>
      </c>
      <c r="F17" s="452" t="s">
        <v>67</v>
      </c>
      <c r="G17" s="452" t="s">
        <v>317</v>
      </c>
      <c r="H17" s="452" t="s">
        <v>828</v>
      </c>
      <c r="I17" s="452" t="s">
        <v>438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830</v>
      </c>
      <c r="F18" s="452"/>
      <c r="G18" s="452" t="s">
        <v>317</v>
      </c>
      <c r="H18" s="452" t="s">
        <v>831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832</v>
      </c>
      <c r="F19" s="452" t="s">
        <v>67</v>
      </c>
      <c r="G19" s="306" t="s">
        <v>833</v>
      </c>
      <c r="H19" s="452" t="s">
        <v>438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520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832</v>
      </c>
      <c r="F20" s="452" t="s">
        <v>67</v>
      </c>
      <c r="G20" s="306" t="s">
        <v>833</v>
      </c>
      <c r="H20" s="452" t="s">
        <v>438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832</v>
      </c>
      <c r="F21" s="452" t="s">
        <v>67</v>
      </c>
      <c r="G21" s="306" t="s">
        <v>833</v>
      </c>
      <c r="H21" s="452" t="s">
        <v>834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835</v>
      </c>
      <c r="F22" s="452"/>
      <c r="G22" s="452" t="s">
        <v>836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835</v>
      </c>
      <c r="F23" s="452"/>
      <c r="G23" s="452" t="s">
        <v>837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835</v>
      </c>
      <c r="F24" s="452"/>
      <c r="G24" s="452" t="s">
        <v>837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/>
      <c r="F25" s="452"/>
      <c r="G25" s="452" t="s">
        <v>837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/>
      <c r="F26" s="452"/>
      <c r="G26" s="452" t="s">
        <v>837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656"/>
      <c r="D40" s="656"/>
      <c r="E40" s="656"/>
      <c r="F40" s="6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838</v>
      </c>
    </row>
    <row r="49" spans="2:15">
      <c r="B49" s="387" t="s">
        <v>136</v>
      </c>
      <c r="D49" t="s">
        <v>839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64" priority="1">
      <formula>AND(ISNUMBER(N6), N6&gt;=5, NOT(ISBLANK(O6)))</formula>
    </cfRule>
    <cfRule type="expression" dxfId="163" priority="2">
      <formula>AND(ISNUMBER(N6), N6&gt;=5)</formula>
    </cfRule>
    <cfRule type="expression" dxfId="162" priority="3">
      <formula>AND(ISNUMBER(N6), N6&lt;5, NOT(ISBLANK(O6)))</formula>
    </cfRule>
    <cfRule type="expression" dxfId="161" priority="4">
      <formula>AND(ISNUMBER(N6), N6&lt;5, ISBLANK(O6))</formula>
    </cfRule>
  </conditionalFormatting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840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452" t="s">
        <v>829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45242</v>
      </c>
      <c r="F5" s="223">
        <v>45272</v>
      </c>
      <c r="G5" s="223" t="s">
        <v>841</v>
      </c>
      <c r="H5" s="452" t="s">
        <v>829</v>
      </c>
      <c r="I5" s="223" t="s">
        <v>842</v>
      </c>
      <c r="J5" s="223" t="s">
        <v>843</v>
      </c>
      <c r="K5" s="223" t="s">
        <v>844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845</v>
      </c>
      <c r="F6" s="282" t="s">
        <v>845</v>
      </c>
      <c r="G6" s="282" t="s">
        <v>845</v>
      </c>
      <c r="H6" s="452" t="s">
        <v>829</v>
      </c>
      <c r="I6" s="282" t="s">
        <v>845</v>
      </c>
      <c r="J6" s="456"/>
      <c r="K6" s="457"/>
      <c r="L6" s="61"/>
      <c r="M6" s="424" t="s">
        <v>781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781</v>
      </c>
      <c r="F7" s="452" t="s">
        <v>781</v>
      </c>
      <c r="G7" s="306" t="s">
        <v>846</v>
      </c>
      <c r="H7" s="452" t="s">
        <v>829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781</v>
      </c>
      <c r="F8" s="452" t="s">
        <v>781</v>
      </c>
      <c r="G8" s="306" t="s">
        <v>846</v>
      </c>
      <c r="H8" s="452" t="s">
        <v>829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820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781</v>
      </c>
      <c r="F9" s="452" t="s">
        <v>53</v>
      </c>
      <c r="G9" s="306" t="s">
        <v>847</v>
      </c>
      <c r="H9" s="452" t="s">
        <v>829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520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781</v>
      </c>
      <c r="F10" s="452" t="s">
        <v>53</v>
      </c>
      <c r="G10" s="306" t="s">
        <v>847</v>
      </c>
      <c r="H10" s="452" t="s">
        <v>829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781</v>
      </c>
      <c r="F11" s="452" t="s">
        <v>53</v>
      </c>
      <c r="G11" s="306" t="s">
        <v>847</v>
      </c>
      <c r="H11" s="452" t="s">
        <v>829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53</v>
      </c>
      <c r="F12" s="452" t="s">
        <v>53</v>
      </c>
      <c r="G12" s="452" t="s">
        <v>848</v>
      </c>
      <c r="H12" s="452" t="s">
        <v>829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520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53</v>
      </c>
      <c r="F13" s="452" t="s">
        <v>53</v>
      </c>
      <c r="G13" s="452" t="s">
        <v>848</v>
      </c>
      <c r="H13" s="452" t="s">
        <v>829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53</v>
      </c>
      <c r="F14" s="452" t="s">
        <v>849</v>
      </c>
      <c r="G14" s="452" t="s">
        <v>846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53</v>
      </c>
      <c r="F15" s="452" t="s">
        <v>850</v>
      </c>
      <c r="G15" s="452" t="s">
        <v>846</v>
      </c>
      <c r="H15" s="452" t="s">
        <v>62</v>
      </c>
      <c r="I15" s="452" t="s">
        <v>438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520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53</v>
      </c>
      <c r="F16" s="452" t="s">
        <v>850</v>
      </c>
      <c r="G16" s="452" t="s">
        <v>851</v>
      </c>
      <c r="H16" s="452" t="s">
        <v>826</v>
      </c>
      <c r="I16" s="452" t="s">
        <v>438</v>
      </c>
      <c r="J16" s="458"/>
      <c r="K16" s="460"/>
      <c r="L16" s="61"/>
      <c r="M16" s="414" t="s">
        <v>829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852</v>
      </c>
      <c r="F17" s="452" t="s">
        <v>850</v>
      </c>
      <c r="G17" s="452" t="s">
        <v>853</v>
      </c>
      <c r="H17" s="452" t="s">
        <v>854</v>
      </c>
      <c r="I17" s="452" t="s">
        <v>438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855</v>
      </c>
      <c r="F18" s="452" t="s">
        <v>856</v>
      </c>
      <c r="G18" s="452" t="s">
        <v>857</v>
      </c>
      <c r="H18" s="452" t="s">
        <v>854</v>
      </c>
      <c r="I18" s="452" t="s">
        <v>438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855</v>
      </c>
      <c r="F19" s="452" t="s">
        <v>856</v>
      </c>
      <c r="G19" s="452" t="s">
        <v>393</v>
      </c>
      <c r="H19" s="452" t="s">
        <v>854</v>
      </c>
      <c r="I19" s="452" t="s">
        <v>438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520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855</v>
      </c>
      <c r="F20" s="452" t="s">
        <v>858</v>
      </c>
      <c r="G20" s="452" t="s">
        <v>393</v>
      </c>
      <c r="H20" s="452" t="s">
        <v>859</v>
      </c>
      <c r="I20" s="452" t="s">
        <v>860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861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862</v>
      </c>
      <c r="F21" s="452" t="s">
        <v>858</v>
      </c>
      <c r="G21" s="452" t="s">
        <v>68</v>
      </c>
      <c r="H21" s="452" t="s">
        <v>859</v>
      </c>
      <c r="I21" s="452" t="s">
        <v>863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861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864</v>
      </c>
      <c r="F22" s="452" t="s">
        <v>865</v>
      </c>
      <c r="G22" s="452" t="s">
        <v>370</v>
      </c>
      <c r="H22" s="452" t="s">
        <v>547</v>
      </c>
      <c r="I22" s="452" t="s">
        <v>438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864</v>
      </c>
      <c r="F23" s="452" t="s">
        <v>866</v>
      </c>
      <c r="G23" s="452" t="s">
        <v>370</v>
      </c>
      <c r="H23" s="452" t="s">
        <v>547</v>
      </c>
      <c r="I23" s="452" t="s">
        <v>438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62</v>
      </c>
      <c r="F24" s="452" t="s">
        <v>866</v>
      </c>
      <c r="G24" s="452" t="s">
        <v>57</v>
      </c>
      <c r="H24" s="452" t="s">
        <v>547</v>
      </c>
      <c r="I24" s="452" t="s">
        <v>438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62</v>
      </c>
      <c r="F25" s="452" t="s">
        <v>866</v>
      </c>
      <c r="G25" s="452" t="s">
        <v>57</v>
      </c>
      <c r="H25" s="452" t="s">
        <v>867</v>
      </c>
      <c r="I25" s="452" t="s">
        <v>438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62</v>
      </c>
      <c r="F26" s="452" t="s">
        <v>866</v>
      </c>
      <c r="G26" s="452"/>
      <c r="H26" s="452" t="s">
        <v>867</v>
      </c>
      <c r="I26" s="452" t="s">
        <v>438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656"/>
      <c r="D40" s="656"/>
      <c r="E40" s="656"/>
      <c r="F40" s="6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838</v>
      </c>
    </row>
    <row r="49" spans="2:15">
      <c r="B49" s="387" t="s">
        <v>136</v>
      </c>
      <c r="D49" t="s">
        <v>839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60" priority="1">
      <formula>AND(ISNUMBER(N6), N6&gt;=5, NOT(ISBLANK(O6)))</formula>
    </cfRule>
    <cfRule type="expression" dxfId="159" priority="2">
      <formula>AND(ISNUMBER(N6), N6&gt;=5)</formula>
    </cfRule>
    <cfRule type="expression" dxfId="158" priority="3">
      <formula>AND(ISNUMBER(N6), N6&lt;5, NOT(ISBLANK(O6)))</formula>
    </cfRule>
    <cfRule type="expression" dxfId="157" priority="4">
      <formula>AND(ISNUMBER(N6), N6&lt;5, ISBLANK(O6))</formula>
    </cfRule>
  </conditionalFormatting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868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80</v>
      </c>
      <c r="N5" s="421" t="s">
        <v>81</v>
      </c>
      <c r="O5" s="425" t="s">
        <v>869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870</v>
      </c>
      <c r="F6" s="282" t="s">
        <v>870</v>
      </c>
      <c r="G6" s="282" t="s">
        <v>870</v>
      </c>
      <c r="H6" s="282" t="s">
        <v>870</v>
      </c>
      <c r="I6" s="282" t="s">
        <v>870</v>
      </c>
      <c r="J6" s="456"/>
      <c r="K6" s="457"/>
      <c r="L6" s="61"/>
      <c r="M6" s="424" t="s">
        <v>781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736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871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736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820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781</v>
      </c>
      <c r="F9" s="452" t="s">
        <v>438</v>
      </c>
      <c r="G9" s="306" t="s">
        <v>872</v>
      </c>
      <c r="H9" s="306" t="s">
        <v>57</v>
      </c>
      <c r="I9" s="306" t="s">
        <v>736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520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781</v>
      </c>
      <c r="F10" s="452" t="s">
        <v>873</v>
      </c>
      <c r="G10" s="306" t="s">
        <v>872</v>
      </c>
      <c r="H10" s="306" t="s">
        <v>874</v>
      </c>
      <c r="I10" s="306" t="s">
        <v>736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781</v>
      </c>
      <c r="F11" s="452" t="s">
        <v>56</v>
      </c>
      <c r="G11" s="306" t="s">
        <v>316</v>
      </c>
      <c r="H11" s="452" t="s">
        <v>781</v>
      </c>
      <c r="I11" s="306" t="s">
        <v>736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781</v>
      </c>
      <c r="F12" s="452" t="s">
        <v>875</v>
      </c>
      <c r="G12" s="452" t="s">
        <v>56</v>
      </c>
      <c r="H12" s="452" t="s">
        <v>876</v>
      </c>
      <c r="I12" s="306" t="s">
        <v>736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520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781</v>
      </c>
      <c r="F13" s="452" t="s">
        <v>875</v>
      </c>
      <c r="G13" s="452" t="s">
        <v>56</v>
      </c>
      <c r="H13" s="452" t="s">
        <v>876</v>
      </c>
      <c r="I13" s="306" t="s">
        <v>736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781</v>
      </c>
      <c r="F14" s="452" t="s">
        <v>875</v>
      </c>
      <c r="G14" s="452" t="s">
        <v>877</v>
      </c>
      <c r="H14" s="452" t="s">
        <v>56</v>
      </c>
      <c r="I14" s="452" t="s">
        <v>878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781</v>
      </c>
      <c r="F15" s="452" t="s">
        <v>875</v>
      </c>
      <c r="G15" s="452" t="s">
        <v>879</v>
      </c>
      <c r="H15" s="452" t="s">
        <v>805</v>
      </c>
      <c r="I15" s="452" t="s">
        <v>878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520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781</v>
      </c>
      <c r="F16" s="452" t="s">
        <v>875</v>
      </c>
      <c r="G16" s="452" t="s">
        <v>879</v>
      </c>
      <c r="H16" s="452" t="s">
        <v>880</v>
      </c>
      <c r="I16" s="452" t="s">
        <v>881</v>
      </c>
      <c r="J16" s="458"/>
      <c r="K16" s="460"/>
      <c r="L16" s="61"/>
      <c r="M16" s="414" t="s">
        <v>829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882</v>
      </c>
      <c r="F17" s="452" t="s">
        <v>883</v>
      </c>
      <c r="G17" s="452" t="s">
        <v>877</v>
      </c>
      <c r="H17" s="452" t="s">
        <v>884</v>
      </c>
      <c r="I17" s="452" t="s">
        <v>885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829</v>
      </c>
      <c r="F18" s="452" t="s">
        <v>883</v>
      </c>
      <c r="G18" s="452" t="s">
        <v>877</v>
      </c>
      <c r="H18" s="452" t="s">
        <v>884</v>
      </c>
      <c r="I18" s="452" t="s">
        <v>885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829</v>
      </c>
      <c r="F19" s="452" t="s">
        <v>883</v>
      </c>
      <c r="G19" s="452" t="s">
        <v>877</v>
      </c>
      <c r="H19" s="452" t="s">
        <v>884</v>
      </c>
      <c r="I19" s="452" t="s">
        <v>886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520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887</v>
      </c>
      <c r="F20" s="452" t="s">
        <v>883</v>
      </c>
      <c r="G20" s="452" t="s">
        <v>877</v>
      </c>
      <c r="H20" s="452" t="s">
        <v>884</v>
      </c>
      <c r="I20" s="452" t="s">
        <v>888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887</v>
      </c>
      <c r="F21" s="452" t="s">
        <v>883</v>
      </c>
      <c r="G21" s="452" t="s">
        <v>56</v>
      </c>
      <c r="H21" s="452" t="s">
        <v>438</v>
      </c>
      <c r="I21" s="452" t="s">
        <v>889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65</v>
      </c>
      <c r="F22" s="452" t="s">
        <v>890</v>
      </c>
      <c r="G22" s="452" t="s">
        <v>365</v>
      </c>
      <c r="H22" s="452" t="s">
        <v>438</v>
      </c>
      <c r="I22" s="452" t="s">
        <v>867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65</v>
      </c>
      <c r="F23" s="452" t="s">
        <v>890</v>
      </c>
      <c r="G23" s="452" t="s">
        <v>365</v>
      </c>
      <c r="H23" s="452" t="s">
        <v>891</v>
      </c>
      <c r="I23" s="452" t="s">
        <v>867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892</v>
      </c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65</v>
      </c>
      <c r="F24" s="452" t="s">
        <v>890</v>
      </c>
      <c r="G24" s="452" t="s">
        <v>365</v>
      </c>
      <c r="H24" s="452" t="s">
        <v>891</v>
      </c>
      <c r="I24" s="452" t="s">
        <v>867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65</v>
      </c>
      <c r="F25" s="452" t="s">
        <v>890</v>
      </c>
      <c r="G25" s="452" t="s">
        <v>365</v>
      </c>
      <c r="H25" s="452" t="s">
        <v>56</v>
      </c>
      <c r="I25" s="452" t="s">
        <v>867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/>
      <c r="F26" s="452" t="s">
        <v>893</v>
      </c>
      <c r="G26" s="452" t="s">
        <v>365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656"/>
      <c r="D40" s="656"/>
      <c r="E40" s="656"/>
      <c r="F40" s="6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894</v>
      </c>
    </row>
    <row r="49" spans="2:15">
      <c r="B49" s="387" t="s">
        <v>136</v>
      </c>
      <c r="D49" t="s">
        <v>895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56" priority="1">
      <formula>AND(ISNUMBER(N6), N6&gt;=5, NOT(ISBLANK(O6)))</formula>
    </cfRule>
    <cfRule type="expression" dxfId="155" priority="2">
      <formula>AND(ISNUMBER(N6), N6&gt;=5)</formula>
    </cfRule>
    <cfRule type="expression" dxfId="154" priority="3">
      <formula>AND(ISNUMBER(N6), N6&lt;5, NOT(ISBLANK(O6)))</formula>
    </cfRule>
    <cfRule type="expression" dxfId="153" priority="4">
      <formula>AND(ISNUMBER(N6), N6&lt;5, ISBLANK(O6))</formula>
    </cfRule>
  </conditionalFormatting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896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897</v>
      </c>
      <c r="F5" s="223" t="s">
        <v>898</v>
      </c>
      <c r="G5" s="223" t="s">
        <v>899</v>
      </c>
      <c r="H5" s="223" t="s">
        <v>900</v>
      </c>
      <c r="I5" s="223">
        <v>44938</v>
      </c>
      <c r="J5" s="223">
        <v>44969</v>
      </c>
      <c r="K5" s="223">
        <v>44997</v>
      </c>
      <c r="L5" s="61"/>
      <c r="M5" s="423" t="s">
        <v>80</v>
      </c>
      <c r="N5" s="421" t="s">
        <v>81</v>
      </c>
      <c r="O5" s="425" t="s">
        <v>869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901</v>
      </c>
      <c r="F6" s="282" t="s">
        <v>902</v>
      </c>
      <c r="G6" s="282" t="s">
        <v>903</v>
      </c>
      <c r="H6" s="282" t="s">
        <v>904</v>
      </c>
      <c r="I6" s="282" t="s">
        <v>905</v>
      </c>
      <c r="J6" s="456" t="s">
        <v>906</v>
      </c>
      <c r="K6" s="457"/>
      <c r="L6" s="61"/>
      <c r="M6" s="424" t="s">
        <v>781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/>
      <c r="F7" s="452" t="s">
        <v>902</v>
      </c>
      <c r="G7" s="306" t="s">
        <v>500</v>
      </c>
      <c r="H7" s="306" t="s">
        <v>907</v>
      </c>
      <c r="I7" s="306" t="s">
        <v>500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/>
      <c r="F8" s="452" t="s">
        <v>902</v>
      </c>
      <c r="G8" s="306" t="s">
        <v>500</v>
      </c>
      <c r="H8" s="306" t="s">
        <v>907</v>
      </c>
      <c r="I8" s="306" t="s">
        <v>500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/>
      <c r="F9" s="452" t="s">
        <v>902</v>
      </c>
      <c r="G9" s="306" t="s">
        <v>500</v>
      </c>
      <c r="H9" s="306" t="s">
        <v>907</v>
      </c>
      <c r="I9" s="306" t="s">
        <v>500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520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/>
      <c r="F10" s="452" t="s">
        <v>902</v>
      </c>
      <c r="G10" s="306" t="s">
        <v>500</v>
      </c>
      <c r="H10" s="306" t="s">
        <v>67</v>
      </c>
      <c r="I10" s="306" t="s">
        <v>500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62</v>
      </c>
      <c r="F11" s="452" t="s">
        <v>62</v>
      </c>
      <c r="G11" s="452" t="s">
        <v>908</v>
      </c>
      <c r="H11" s="452"/>
      <c r="I11" s="452" t="s">
        <v>909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62</v>
      </c>
      <c r="F12" s="452" t="s">
        <v>62</v>
      </c>
      <c r="G12" s="452" t="s">
        <v>908</v>
      </c>
      <c r="H12" s="452"/>
      <c r="I12" s="452" t="s">
        <v>909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520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62</v>
      </c>
      <c r="F13" s="452" t="s">
        <v>62</v>
      </c>
      <c r="G13" s="452" t="s">
        <v>908</v>
      </c>
      <c r="H13" s="452"/>
      <c r="I13" s="452" t="s">
        <v>909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520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62</v>
      </c>
      <c r="F14" s="452" t="s">
        <v>62</v>
      </c>
      <c r="G14" s="452" t="s">
        <v>908</v>
      </c>
      <c r="H14" s="452"/>
      <c r="I14" s="452" t="s">
        <v>910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62</v>
      </c>
      <c r="F15" s="452" t="s">
        <v>62</v>
      </c>
      <c r="G15" s="452" t="s">
        <v>908</v>
      </c>
      <c r="H15" s="452"/>
      <c r="I15" s="452" t="s">
        <v>910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520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62</v>
      </c>
      <c r="F16" s="452" t="s">
        <v>909</v>
      </c>
      <c r="G16" s="452" t="s">
        <v>908</v>
      </c>
      <c r="H16" s="452" t="s">
        <v>911</v>
      </c>
      <c r="I16" s="452" t="s">
        <v>910</v>
      </c>
      <c r="J16" s="458"/>
      <c r="K16" s="460"/>
      <c r="L16" s="61"/>
      <c r="M16" s="414" t="s">
        <v>829</v>
      </c>
      <c r="N16" s="417">
        <f>COUNTIF(E7:I27, "*Casey*")/2</f>
        <v>1.5</v>
      </c>
      <c r="O16" s="419" t="s">
        <v>520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62</v>
      </c>
      <c r="F17" s="452" t="s">
        <v>912</v>
      </c>
      <c r="G17" s="452" t="s">
        <v>913</v>
      </c>
      <c r="H17" s="452" t="s">
        <v>911</v>
      </c>
      <c r="I17" s="452" t="s">
        <v>912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914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62</v>
      </c>
      <c r="F18" s="452" t="s">
        <v>912</v>
      </c>
      <c r="G18" s="452" t="s">
        <v>913</v>
      </c>
      <c r="H18" s="452" t="s">
        <v>911</v>
      </c>
      <c r="I18" s="452" t="s">
        <v>912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520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915</v>
      </c>
      <c r="F19" s="452" t="s">
        <v>916</v>
      </c>
      <c r="G19" s="452" t="s">
        <v>913</v>
      </c>
      <c r="H19" s="452" t="s">
        <v>911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520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915</v>
      </c>
      <c r="F20" s="452" t="s">
        <v>353</v>
      </c>
      <c r="G20" s="452" t="s">
        <v>913</v>
      </c>
      <c r="H20" s="452" t="s">
        <v>911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915</v>
      </c>
      <c r="F21" s="452" t="s">
        <v>353</v>
      </c>
      <c r="G21" s="452" t="s">
        <v>913</v>
      </c>
      <c r="H21" s="452" t="s">
        <v>911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915</v>
      </c>
      <c r="F22" s="452" t="s">
        <v>916</v>
      </c>
      <c r="G22" s="452" t="s">
        <v>917</v>
      </c>
      <c r="H22" s="452" t="s">
        <v>911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915</v>
      </c>
      <c r="F23" s="452" t="s">
        <v>867</v>
      </c>
      <c r="G23" s="452" t="s">
        <v>917</v>
      </c>
      <c r="H23" s="452" t="s">
        <v>911</v>
      </c>
      <c r="I23" s="452" t="s">
        <v>912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915</v>
      </c>
      <c r="F24" s="452" t="s">
        <v>867</v>
      </c>
      <c r="G24" s="452" t="s">
        <v>917</v>
      </c>
      <c r="H24" s="452" t="s">
        <v>911</v>
      </c>
      <c r="I24" s="452" t="s">
        <v>912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353</v>
      </c>
      <c r="F25" s="452" t="s">
        <v>867</v>
      </c>
      <c r="G25" s="452" t="s">
        <v>908</v>
      </c>
      <c r="H25" s="452" t="s">
        <v>911</v>
      </c>
      <c r="I25" s="452" t="s">
        <v>912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353</v>
      </c>
      <c r="F26" s="452" t="s">
        <v>912</v>
      </c>
      <c r="G26" s="452" t="s">
        <v>917</v>
      </c>
      <c r="H26" s="452" t="s">
        <v>911</v>
      </c>
      <c r="I26" s="452" t="s">
        <v>912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656"/>
      <c r="D40" s="656"/>
      <c r="E40" s="656"/>
      <c r="F40" s="6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918</v>
      </c>
    </row>
    <row r="49" spans="2:15">
      <c r="B49" s="387" t="s">
        <v>136</v>
      </c>
      <c r="D49" t="s">
        <v>919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52" priority="1">
      <formula>AND(ISNUMBER(N6), N6&gt;=5, NOT(ISBLANK(O6)))</formula>
    </cfRule>
    <cfRule type="expression" dxfId="151" priority="2">
      <formula>AND(ISNUMBER(N6), N6&gt;=5)</formula>
    </cfRule>
    <cfRule type="expression" dxfId="150" priority="3">
      <formula>AND(ISNUMBER(N6), N6&lt;5, NOT(ISBLANK(O6)))</formula>
    </cfRule>
    <cfRule type="expression" dxfId="149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920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921</v>
      </c>
      <c r="F5" s="223" t="s">
        <v>922</v>
      </c>
      <c r="G5" s="223" t="s">
        <v>923</v>
      </c>
      <c r="H5" s="223" t="s">
        <v>924</v>
      </c>
      <c r="I5" s="223" t="s">
        <v>925</v>
      </c>
      <c r="J5" s="223" t="s">
        <v>926</v>
      </c>
      <c r="K5" s="223" t="s">
        <v>927</v>
      </c>
      <c r="L5" s="61"/>
      <c r="M5" s="423" t="s">
        <v>80</v>
      </c>
      <c r="N5" s="421" t="s">
        <v>81</v>
      </c>
      <c r="O5" s="425" t="s">
        <v>869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928</v>
      </c>
      <c r="F6" s="282" t="s">
        <v>928</v>
      </c>
      <c r="G6" s="282" t="s">
        <v>928</v>
      </c>
      <c r="H6" s="282" t="s">
        <v>928</v>
      </c>
      <c r="I6" s="282" t="s">
        <v>928</v>
      </c>
      <c r="J6" s="392"/>
      <c r="K6" s="276"/>
      <c r="L6" s="61"/>
      <c r="M6" s="424" t="s">
        <v>781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929</v>
      </c>
      <c r="F7" s="452" t="s">
        <v>930</v>
      </c>
      <c r="G7" s="306" t="s">
        <v>316</v>
      </c>
      <c r="H7" s="306" t="s">
        <v>67</v>
      </c>
      <c r="I7" s="372" t="s">
        <v>931</v>
      </c>
      <c r="J7" s="393" t="s">
        <v>932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930</v>
      </c>
      <c r="F8" s="452" t="s">
        <v>933</v>
      </c>
      <c r="G8" s="306" t="s">
        <v>316</v>
      </c>
      <c r="H8" s="306" t="s">
        <v>67</v>
      </c>
      <c r="I8" s="372" t="s">
        <v>931</v>
      </c>
      <c r="J8" s="393" t="s">
        <v>932</v>
      </c>
      <c r="K8" s="300"/>
      <c r="L8" s="61"/>
      <c r="M8" s="414" t="s">
        <v>54</v>
      </c>
      <c r="N8" s="417">
        <f>COUNTIF(E7:I27, "*YZ*")/2</f>
        <v>0</v>
      </c>
      <c r="O8" s="419" t="s">
        <v>320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930</v>
      </c>
      <c r="F9" s="452" t="s">
        <v>933</v>
      </c>
      <c r="G9" s="306" t="s">
        <v>316</v>
      </c>
      <c r="H9" s="306" t="s">
        <v>67</v>
      </c>
      <c r="I9" s="372" t="s">
        <v>931</v>
      </c>
      <c r="J9" s="393" t="s">
        <v>932</v>
      </c>
      <c r="K9" s="300" t="s">
        <v>284</v>
      </c>
      <c r="L9" s="61"/>
      <c r="M9" s="414" t="s">
        <v>55</v>
      </c>
      <c r="N9" s="417">
        <f>COUNTIF(E7:I27, "*James*")/2</f>
        <v>0</v>
      </c>
      <c r="O9" s="419" t="s">
        <v>520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933</v>
      </c>
      <c r="F10" s="452" t="s">
        <v>933</v>
      </c>
      <c r="G10" s="306" t="s">
        <v>316</v>
      </c>
      <c r="H10" s="306" t="s">
        <v>67</v>
      </c>
      <c r="I10" s="372" t="s">
        <v>931</v>
      </c>
      <c r="J10" s="393" t="s">
        <v>932</v>
      </c>
      <c r="K10" s="300" t="s">
        <v>934</v>
      </c>
      <c r="L10" s="61"/>
      <c r="M10" s="414" t="s">
        <v>56</v>
      </c>
      <c r="N10" s="417">
        <f>COUNTIF(E7:I27, "*Alex*")/2</f>
        <v>0</v>
      </c>
      <c r="O10" s="419" t="s">
        <v>935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933</v>
      </c>
      <c r="F11" s="452" t="s">
        <v>933</v>
      </c>
      <c r="G11" s="306" t="s">
        <v>393</v>
      </c>
      <c r="H11" s="372" t="s">
        <v>68</v>
      </c>
      <c r="I11" s="306" t="s">
        <v>68</v>
      </c>
      <c r="J11" s="393" t="s">
        <v>932</v>
      </c>
      <c r="K11" s="300" t="s">
        <v>934</v>
      </c>
      <c r="L11" s="61"/>
      <c r="M11" s="414" t="s">
        <v>57</v>
      </c>
      <c r="N11" s="417">
        <f>COUNTIF(E7:I27, "*Rafi*")/2</f>
        <v>0</v>
      </c>
      <c r="O11" s="419" t="s">
        <v>871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933</v>
      </c>
      <c r="F12" s="452" t="s">
        <v>933</v>
      </c>
      <c r="G12" s="306" t="s">
        <v>393</v>
      </c>
      <c r="H12" s="372" t="s">
        <v>68</v>
      </c>
      <c r="I12" s="306" t="s">
        <v>68</v>
      </c>
      <c r="J12" s="393" t="s">
        <v>932</v>
      </c>
      <c r="K12" s="300" t="s">
        <v>934</v>
      </c>
      <c r="L12" s="61"/>
      <c r="M12" s="414" t="s">
        <v>58</v>
      </c>
      <c r="N12" s="417">
        <f>COUNTIF(E7:I27, "*Wei Yen*")/2</f>
        <v>0</v>
      </c>
      <c r="O12" s="419" t="s">
        <v>520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933</v>
      </c>
      <c r="F13" s="452" t="s">
        <v>933</v>
      </c>
      <c r="G13" s="306" t="s">
        <v>393</v>
      </c>
      <c r="H13" s="372" t="s">
        <v>68</v>
      </c>
      <c r="I13" s="306" t="s">
        <v>68</v>
      </c>
      <c r="J13" s="393" t="s">
        <v>932</v>
      </c>
      <c r="K13" s="300"/>
      <c r="L13" s="61"/>
      <c r="M13" s="414" t="s">
        <v>59</v>
      </c>
      <c r="N13" s="417">
        <f>COUNTIF(E7:I27, "*Nicholas*")/2</f>
        <v>0</v>
      </c>
      <c r="O13" s="419" t="s">
        <v>520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933</v>
      </c>
      <c r="F14" s="452" t="s">
        <v>936</v>
      </c>
      <c r="G14" s="306" t="s">
        <v>393</v>
      </c>
      <c r="H14" s="372" t="s">
        <v>68</v>
      </c>
      <c r="I14" s="306" t="s">
        <v>68</v>
      </c>
      <c r="J14" s="393" t="s">
        <v>932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937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933</v>
      </c>
      <c r="F15" s="452" t="s">
        <v>938</v>
      </c>
      <c r="G15" s="306" t="s">
        <v>393</v>
      </c>
      <c r="H15" s="372" t="s">
        <v>68</v>
      </c>
      <c r="I15" s="306" t="s">
        <v>68</v>
      </c>
      <c r="J15" s="393" t="s">
        <v>932</v>
      </c>
      <c r="K15" s="300"/>
      <c r="L15" s="61"/>
      <c r="M15" s="414" t="s">
        <v>61</v>
      </c>
      <c r="N15" s="417">
        <f>COUNTIF(E7:I27, "*Tai Wei*")/2</f>
        <v>0</v>
      </c>
      <c r="O15" s="419" t="s">
        <v>520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933</v>
      </c>
      <c r="F16" s="452" t="s">
        <v>939</v>
      </c>
      <c r="G16" s="306" t="s">
        <v>67</v>
      </c>
      <c r="H16" s="336" t="s">
        <v>393</v>
      </c>
      <c r="I16" s="306" t="s">
        <v>480</v>
      </c>
      <c r="J16" s="393" t="s">
        <v>932</v>
      </c>
      <c r="K16" s="300"/>
      <c r="L16" s="61"/>
      <c r="M16" s="414" t="s">
        <v>829</v>
      </c>
      <c r="N16" s="417">
        <f>COUNTIF(E7:I27, "*Casey*")/2</f>
        <v>0</v>
      </c>
      <c r="O16" s="419" t="s">
        <v>520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933</v>
      </c>
      <c r="F17" s="466" t="s">
        <v>940</v>
      </c>
      <c r="G17" s="306" t="s">
        <v>316</v>
      </c>
      <c r="H17" s="336" t="s">
        <v>393</v>
      </c>
      <c r="I17" s="306" t="s">
        <v>480</v>
      </c>
      <c r="J17" s="393" t="s">
        <v>932</v>
      </c>
      <c r="K17" s="300"/>
      <c r="L17" s="61"/>
      <c r="M17" s="414" t="s">
        <v>62</v>
      </c>
      <c r="N17" s="417">
        <f>COUNTIF(E7:I27, "*Vijay*")/2</f>
        <v>0</v>
      </c>
      <c r="O17" s="419" t="s">
        <v>520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933</v>
      </c>
      <c r="F18" s="466" t="s">
        <v>940</v>
      </c>
      <c r="G18" s="306" t="s">
        <v>316</v>
      </c>
      <c r="H18" s="372" t="s">
        <v>941</v>
      </c>
      <c r="I18" s="306" t="s">
        <v>480</v>
      </c>
      <c r="J18" s="393" t="s">
        <v>932</v>
      </c>
      <c r="K18" s="300"/>
      <c r="L18" s="61"/>
      <c r="M18" s="414" t="s">
        <v>63</v>
      </c>
      <c r="N18" s="417">
        <f>COUNTIF(E7:I27, "*Griselda*")/2</f>
        <v>0</v>
      </c>
      <c r="O18" s="419" t="s">
        <v>520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933</v>
      </c>
      <c r="F19" s="466" t="s">
        <v>940</v>
      </c>
      <c r="G19" s="306" t="s">
        <v>67</v>
      </c>
      <c r="H19" s="372" t="s">
        <v>941</v>
      </c>
      <c r="I19" s="372" t="s">
        <v>931</v>
      </c>
      <c r="J19" s="393" t="s">
        <v>932</v>
      </c>
      <c r="K19" s="300"/>
      <c r="L19" s="61"/>
      <c r="M19" s="414" t="s">
        <v>64</v>
      </c>
      <c r="N19" s="417">
        <f>COUNTIF(E7:I27, "*Haikal*")/2</f>
        <v>0</v>
      </c>
      <c r="O19" s="419" t="s">
        <v>520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933</v>
      </c>
      <c r="F20" s="452" t="s">
        <v>66</v>
      </c>
      <c r="G20" s="306" t="s">
        <v>67</v>
      </c>
      <c r="H20" s="372" t="s">
        <v>941</v>
      </c>
      <c r="I20" s="372" t="s">
        <v>931</v>
      </c>
      <c r="J20" s="393" t="s">
        <v>932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933</v>
      </c>
      <c r="F21" s="452" t="s">
        <v>65</v>
      </c>
      <c r="G21" s="306" t="s">
        <v>67</v>
      </c>
      <c r="H21" s="372" t="s">
        <v>941</v>
      </c>
      <c r="I21" s="306" t="s">
        <v>933</v>
      </c>
      <c r="J21" s="393" t="s">
        <v>932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67</v>
      </c>
      <c r="F22" s="452" t="s">
        <v>65</v>
      </c>
      <c r="G22" s="306" t="s">
        <v>942</v>
      </c>
      <c r="H22" s="372" t="s">
        <v>941</v>
      </c>
      <c r="I22" s="306" t="s">
        <v>933</v>
      </c>
      <c r="J22" s="393" t="s">
        <v>932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67</v>
      </c>
      <c r="F23" s="452" t="s">
        <v>532</v>
      </c>
      <c r="G23" s="306" t="s">
        <v>942</v>
      </c>
      <c r="H23" s="372" t="s">
        <v>941</v>
      </c>
      <c r="I23" s="306" t="s">
        <v>943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67</v>
      </c>
      <c r="F24" s="452" t="s">
        <v>532</v>
      </c>
      <c r="G24" s="306" t="s">
        <v>942</v>
      </c>
      <c r="H24" s="372" t="s">
        <v>931</v>
      </c>
      <c r="I24" s="306" t="s">
        <v>943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933</v>
      </c>
      <c r="F25" s="452" t="s">
        <v>532</v>
      </c>
      <c r="G25" s="306" t="s">
        <v>942</v>
      </c>
      <c r="H25" s="372" t="s">
        <v>931</v>
      </c>
      <c r="I25" s="306" t="s">
        <v>943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933</v>
      </c>
      <c r="F26" s="452" t="s">
        <v>532</v>
      </c>
      <c r="G26" s="306" t="s">
        <v>942</v>
      </c>
      <c r="H26" s="372" t="s">
        <v>931</v>
      </c>
      <c r="I26" s="372" t="s">
        <v>943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656"/>
      <c r="D40" s="656"/>
      <c r="E40" s="656"/>
      <c r="F40" s="6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944</v>
      </c>
    </row>
    <row r="49" spans="2:15">
      <c r="B49" s="387" t="s">
        <v>136</v>
      </c>
      <c r="D49" t="s">
        <v>945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48" priority="1">
      <formula>AND(ISNUMBER(N6), N6&gt;=5, NOT(ISBLANK(O6)))</formula>
    </cfRule>
    <cfRule type="expression" dxfId="147" priority="2">
      <formula>AND(ISNUMBER(N6), N6&gt;=5)</formula>
    </cfRule>
    <cfRule type="expression" dxfId="146" priority="3">
      <formula>AND(ISNUMBER(N6), N6&lt;5, NOT(ISBLANK(O6)))</formula>
    </cfRule>
    <cfRule type="expression" dxfId="145" priority="4">
      <formula>AND(ISNUMBER(N6), N6&lt;5, ISBLANK(O6))</formula>
    </cfRule>
  </conditionalFormatting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946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947</v>
      </c>
      <c r="F5" s="223" t="s">
        <v>948</v>
      </c>
      <c r="G5" s="223" t="s">
        <v>949</v>
      </c>
      <c r="H5" s="223" t="s">
        <v>950</v>
      </c>
      <c r="I5" s="223" t="s">
        <v>951</v>
      </c>
      <c r="J5" s="223" t="s">
        <v>952</v>
      </c>
      <c r="K5" s="223" t="s">
        <v>953</v>
      </c>
      <c r="L5" s="61"/>
      <c r="M5" s="423" t="s">
        <v>80</v>
      </c>
      <c r="N5" s="421" t="s">
        <v>81</v>
      </c>
      <c r="O5" s="425" t="s">
        <v>869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476</v>
      </c>
      <c r="F6" s="282" t="s">
        <v>476</v>
      </c>
      <c r="G6" s="282" t="s">
        <v>954</v>
      </c>
      <c r="H6" s="282" t="s">
        <v>954</v>
      </c>
      <c r="I6" s="282" t="s">
        <v>954</v>
      </c>
      <c r="J6" s="392"/>
      <c r="K6" s="276"/>
      <c r="L6" s="61"/>
      <c r="M6" s="424" t="s">
        <v>781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8"/>
      <c r="F7" s="308"/>
      <c r="G7" s="306" t="s">
        <v>339</v>
      </c>
      <c r="H7" s="306" t="s">
        <v>955</v>
      </c>
      <c r="I7" s="306" t="s">
        <v>339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8"/>
      <c r="F8" s="308"/>
      <c r="G8" s="306" t="s">
        <v>500</v>
      </c>
      <c r="H8" s="336" t="s">
        <v>500</v>
      </c>
      <c r="I8" s="306" t="s">
        <v>284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320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8"/>
      <c r="F9" s="308"/>
      <c r="G9" s="306" t="s">
        <v>500</v>
      </c>
      <c r="H9" s="336" t="s">
        <v>284</v>
      </c>
      <c r="I9" s="306" t="s">
        <v>284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520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8"/>
      <c r="F10" s="308"/>
      <c r="G10" s="306" t="s">
        <v>339</v>
      </c>
      <c r="H10" s="336" t="s">
        <v>500</v>
      </c>
      <c r="I10" s="306" t="s">
        <v>284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8"/>
      <c r="F11" s="308"/>
      <c r="G11" s="306" t="s">
        <v>339</v>
      </c>
      <c r="H11" s="336" t="s">
        <v>956</v>
      </c>
      <c r="I11" s="306" t="s">
        <v>284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8"/>
      <c r="F12" s="308"/>
      <c r="G12" s="306" t="s">
        <v>339</v>
      </c>
      <c r="H12" s="336" t="s">
        <v>957</v>
      </c>
      <c r="I12" s="306" t="s">
        <v>284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520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8"/>
      <c r="F13" s="308"/>
      <c r="G13" s="306" t="s">
        <v>339</v>
      </c>
      <c r="H13" s="336" t="s">
        <v>957</v>
      </c>
      <c r="I13" s="306" t="s">
        <v>284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520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8" t="s">
        <v>958</v>
      </c>
      <c r="F14" s="308"/>
      <c r="G14" s="306" t="s">
        <v>339</v>
      </c>
      <c r="H14" s="336" t="s">
        <v>957</v>
      </c>
      <c r="I14" s="306" t="s">
        <v>284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8"/>
      <c r="F15" s="308"/>
      <c r="G15" s="306" t="s">
        <v>339</v>
      </c>
      <c r="H15" s="336" t="s">
        <v>957</v>
      </c>
      <c r="I15" s="306" t="s">
        <v>284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520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8"/>
      <c r="F16" s="308"/>
      <c r="G16" s="306" t="s">
        <v>959</v>
      </c>
      <c r="H16" s="336" t="s">
        <v>957</v>
      </c>
      <c r="I16" s="306" t="s">
        <v>284</v>
      </c>
      <c r="J16" s="393"/>
      <c r="K16" s="300"/>
      <c r="L16" s="61"/>
      <c r="M16" s="414" t="s">
        <v>829</v>
      </c>
      <c r="N16" s="417">
        <f>COUNTIF(E7:I27, "*Casey*")/2</f>
        <v>0</v>
      </c>
      <c r="O16" s="419" t="s">
        <v>520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8"/>
      <c r="F17" s="308"/>
      <c r="G17" s="306" t="s">
        <v>960</v>
      </c>
      <c r="H17" s="372" t="s">
        <v>961</v>
      </c>
      <c r="I17" s="306" t="s">
        <v>284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520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8"/>
      <c r="F18" s="308"/>
      <c r="G18" s="306" t="s">
        <v>960</v>
      </c>
      <c r="H18" s="372" t="s">
        <v>961</v>
      </c>
      <c r="I18" s="306" t="s">
        <v>284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520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8"/>
      <c r="F19" s="308"/>
      <c r="G19" s="306" t="s">
        <v>284</v>
      </c>
      <c r="H19" s="372" t="s">
        <v>962</v>
      </c>
      <c r="I19" s="306" t="s">
        <v>284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520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8"/>
      <c r="F20" s="308"/>
      <c r="G20" s="306" t="s">
        <v>284</v>
      </c>
      <c r="H20" s="372" t="s">
        <v>962</v>
      </c>
      <c r="I20" s="306" t="s">
        <v>284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8"/>
      <c r="F21" s="308"/>
      <c r="G21" s="306" t="s">
        <v>960</v>
      </c>
      <c r="H21" s="372" t="s">
        <v>962</v>
      </c>
      <c r="I21" s="306" t="s">
        <v>284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8"/>
      <c r="F22" s="308"/>
      <c r="G22" s="306" t="s">
        <v>960</v>
      </c>
      <c r="H22" s="372" t="s">
        <v>962</v>
      </c>
      <c r="I22" s="306" t="s">
        <v>284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963</v>
      </c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8"/>
      <c r="F23" s="308"/>
      <c r="G23" s="306" t="s">
        <v>960</v>
      </c>
      <c r="H23" s="372" t="s">
        <v>962</v>
      </c>
      <c r="I23" s="306" t="s">
        <v>284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8"/>
      <c r="F24" s="308"/>
      <c r="G24" s="306" t="s">
        <v>960</v>
      </c>
      <c r="H24" s="372" t="s">
        <v>962</v>
      </c>
      <c r="I24" s="306" t="s">
        <v>284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8"/>
      <c r="F25" s="308"/>
      <c r="G25" s="306" t="s">
        <v>959</v>
      </c>
      <c r="H25" s="372" t="s">
        <v>962</v>
      </c>
      <c r="I25" s="306" t="s">
        <v>284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8"/>
      <c r="F26" s="308"/>
      <c r="G26" s="306" t="s">
        <v>959</v>
      </c>
      <c r="H26" s="372" t="s">
        <v>961</v>
      </c>
      <c r="I26" s="306" t="s">
        <v>284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 t="s">
        <v>964</v>
      </c>
      <c r="I27" s="439" t="s">
        <v>965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439" t="s">
        <v>964</v>
      </c>
      <c r="I28" s="439" t="s">
        <v>965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439" t="s">
        <v>964</v>
      </c>
      <c r="I29" s="439" t="s">
        <v>965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439" t="s">
        <v>964</v>
      </c>
      <c r="I30" s="439" t="s">
        <v>965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439" t="s">
        <v>964</v>
      </c>
      <c r="I31" s="439" t="s">
        <v>965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439" t="s">
        <v>964</v>
      </c>
      <c r="I32" s="439" t="s">
        <v>965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439" t="s">
        <v>964</v>
      </c>
      <c r="I33" s="439" t="s">
        <v>965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439" t="s">
        <v>964</v>
      </c>
      <c r="I34" s="439" t="s">
        <v>965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439" t="s">
        <v>964</v>
      </c>
      <c r="I35" s="439" t="s">
        <v>965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439" t="s">
        <v>964</v>
      </c>
      <c r="I36" s="439" t="s">
        <v>965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439" t="s">
        <v>964</v>
      </c>
      <c r="I37" s="439" t="s">
        <v>965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656"/>
      <c r="D40" s="656"/>
      <c r="E40" s="656"/>
      <c r="F40" s="6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966</v>
      </c>
    </row>
    <row r="49" spans="2:15">
      <c r="B49" s="387" t="s">
        <v>136</v>
      </c>
      <c r="D49" t="s">
        <v>967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144" priority="1">
      <formula>AND(ISNUMBER(N6), N6&gt;=5, NOT(ISBLANK(O6)))</formula>
    </cfRule>
    <cfRule type="expression" dxfId="143" priority="2">
      <formula>AND(ISNUMBER(N6), N6&gt;=5)</formula>
    </cfRule>
    <cfRule type="expression" dxfId="142" priority="3">
      <formula>AND(ISNUMBER(N6), N6&lt;5, NOT(ISBLANK(O6)))</formula>
    </cfRule>
    <cfRule type="expression" dxfId="14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968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80</v>
      </c>
      <c r="N5" s="421" t="s">
        <v>81</v>
      </c>
      <c r="O5" s="425" t="s">
        <v>869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969</v>
      </c>
      <c r="F6" s="282" t="s">
        <v>969</v>
      </c>
      <c r="G6" s="282" t="s">
        <v>969</v>
      </c>
      <c r="H6" s="282" t="s">
        <v>969</v>
      </c>
      <c r="I6" s="282" t="s">
        <v>969</v>
      </c>
      <c r="J6" s="392"/>
      <c r="K6" s="276"/>
      <c r="L6" s="61"/>
      <c r="M6" s="424" t="s">
        <v>781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500</v>
      </c>
      <c r="F7" s="306" t="s">
        <v>500</v>
      </c>
      <c r="G7" s="306" t="s">
        <v>284</v>
      </c>
      <c r="H7" s="336" t="s">
        <v>500</v>
      </c>
      <c r="I7" s="306" t="s">
        <v>500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500</v>
      </c>
      <c r="F8" s="306" t="s">
        <v>500</v>
      </c>
      <c r="G8" s="306" t="s">
        <v>500</v>
      </c>
      <c r="H8" s="336" t="s">
        <v>500</v>
      </c>
      <c r="I8" s="306" t="s">
        <v>500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970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500</v>
      </c>
      <c r="F9" s="306" t="s">
        <v>500</v>
      </c>
      <c r="G9" s="306" t="s">
        <v>500</v>
      </c>
      <c r="H9" s="336" t="s">
        <v>971</v>
      </c>
      <c r="I9" s="306" t="s">
        <v>500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520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500</v>
      </c>
      <c r="F10" s="306" t="s">
        <v>500</v>
      </c>
      <c r="G10" s="306" t="s">
        <v>500</v>
      </c>
      <c r="H10" s="336" t="s">
        <v>971</v>
      </c>
      <c r="I10" s="306" t="s">
        <v>500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500</v>
      </c>
      <c r="F11" s="306" t="s">
        <v>500</v>
      </c>
      <c r="G11" s="306" t="s">
        <v>284</v>
      </c>
      <c r="H11" s="336" t="s">
        <v>972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520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973</v>
      </c>
      <c r="F12" s="306" t="s">
        <v>500</v>
      </c>
      <c r="G12" s="306" t="s">
        <v>284</v>
      </c>
      <c r="H12" s="336" t="s">
        <v>972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974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973</v>
      </c>
      <c r="F13" s="306" t="s">
        <v>500</v>
      </c>
      <c r="G13" s="306" t="s">
        <v>284</v>
      </c>
      <c r="H13" s="336" t="s">
        <v>972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520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973</v>
      </c>
      <c r="F14" s="306" t="s">
        <v>500</v>
      </c>
      <c r="G14" s="306" t="s">
        <v>500</v>
      </c>
      <c r="H14" s="336" t="s">
        <v>975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973</v>
      </c>
      <c r="F15" s="306" t="s">
        <v>500</v>
      </c>
      <c r="G15" s="306" t="s">
        <v>66</v>
      </c>
      <c r="H15" s="336" t="s">
        <v>976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871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973</v>
      </c>
      <c r="F16" s="306" t="s">
        <v>500</v>
      </c>
      <c r="G16" s="306" t="s">
        <v>66</v>
      </c>
      <c r="H16" s="336" t="s">
        <v>976</v>
      </c>
      <c r="I16" s="306" t="s">
        <v>311</v>
      </c>
      <c r="J16" s="393"/>
      <c r="K16" s="300"/>
      <c r="L16" s="61"/>
      <c r="M16" s="414" t="s">
        <v>829</v>
      </c>
      <c r="N16" s="417">
        <f>COUNTIF(E7:I27, "*Casey*")/2</f>
        <v>0</v>
      </c>
      <c r="O16" s="419" t="s">
        <v>520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973</v>
      </c>
      <c r="F17" s="306" t="s">
        <v>977</v>
      </c>
      <c r="G17" s="306" t="s">
        <v>978</v>
      </c>
      <c r="H17" s="336" t="s">
        <v>976</v>
      </c>
      <c r="I17" s="306" t="s">
        <v>979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520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973</v>
      </c>
      <c r="F18" s="306" t="s">
        <v>980</v>
      </c>
      <c r="G18" s="306" t="s">
        <v>978</v>
      </c>
      <c r="H18" s="336" t="s">
        <v>976</v>
      </c>
      <c r="I18" s="306" t="s">
        <v>979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520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973</v>
      </c>
      <c r="F19" s="306" t="s">
        <v>980</v>
      </c>
      <c r="G19" s="306" t="s">
        <v>978</v>
      </c>
      <c r="H19" s="336" t="s">
        <v>976</v>
      </c>
      <c r="I19" s="306" t="s">
        <v>981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520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53</v>
      </c>
      <c r="F20" s="306" t="s">
        <v>980</v>
      </c>
      <c r="G20" s="306" t="s">
        <v>978</v>
      </c>
      <c r="H20" s="372" t="s">
        <v>982</v>
      </c>
      <c r="I20" s="306" t="s">
        <v>981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85</v>
      </c>
      <c r="D21" s="218" t="s">
        <v>113</v>
      </c>
      <c r="E21" s="306" t="s">
        <v>53</v>
      </c>
      <c r="F21" s="306" t="s">
        <v>977</v>
      </c>
      <c r="G21" s="306" t="s">
        <v>978</v>
      </c>
      <c r="H21" s="372" t="s">
        <v>982</v>
      </c>
      <c r="I21" s="306" t="s">
        <v>981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53</v>
      </c>
      <c r="F22" s="306" t="s">
        <v>977</v>
      </c>
      <c r="G22" s="306" t="s">
        <v>978</v>
      </c>
      <c r="H22" s="372" t="s">
        <v>982</v>
      </c>
      <c r="I22" s="306" t="s">
        <v>981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53</v>
      </c>
      <c r="F23" s="306" t="s">
        <v>977</v>
      </c>
      <c r="G23" s="306" t="s">
        <v>978</v>
      </c>
      <c r="H23" s="372" t="s">
        <v>982</v>
      </c>
      <c r="I23" s="306" t="s">
        <v>983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53</v>
      </c>
      <c r="F24" s="306" t="s">
        <v>977</v>
      </c>
      <c r="G24" s="306" t="s">
        <v>978</v>
      </c>
      <c r="H24" s="372" t="s">
        <v>982</v>
      </c>
      <c r="I24" s="306" t="s">
        <v>965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53</v>
      </c>
      <c r="F25" s="306" t="s">
        <v>984</v>
      </c>
      <c r="G25" s="306" t="s">
        <v>978</v>
      </c>
      <c r="H25" s="372" t="s">
        <v>982</v>
      </c>
      <c r="I25" s="306" t="s">
        <v>965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 t="s">
        <v>53</v>
      </c>
      <c r="F26" s="306" t="s">
        <v>984</v>
      </c>
      <c r="G26" s="306" t="s">
        <v>978</v>
      </c>
      <c r="H26" s="372" t="s">
        <v>284</v>
      </c>
      <c r="I26" s="306" t="s">
        <v>965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656"/>
      <c r="D40" s="656"/>
      <c r="E40" s="656"/>
      <c r="F40" s="6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966</v>
      </c>
    </row>
    <row r="49" spans="2:15">
      <c r="B49" s="387" t="s">
        <v>136</v>
      </c>
      <c r="D49" t="s">
        <v>967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140" priority="1">
      <formula>AND(ISNUMBER(N6), N6&gt;=5, NOT(ISBLANK(O6)))</formula>
    </cfRule>
    <cfRule type="expression" dxfId="139" priority="2">
      <formula>AND(ISNUMBER(N6), N6&gt;=5)</formula>
    </cfRule>
    <cfRule type="expression" dxfId="138" priority="3">
      <formula>AND(ISNUMBER(N6), N6&lt;5, NOT(ISBLANK(O6)))</formula>
    </cfRule>
    <cfRule type="expression" dxfId="13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985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986</v>
      </c>
      <c r="F5" s="223" t="s">
        <v>987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80</v>
      </c>
      <c r="N5" s="442" t="s">
        <v>81</v>
      </c>
      <c r="O5" s="426" t="s">
        <v>869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988</v>
      </c>
      <c r="F6" s="282" t="s">
        <v>988</v>
      </c>
      <c r="G6" s="282" t="s">
        <v>988</v>
      </c>
      <c r="H6" s="282" t="s">
        <v>988</v>
      </c>
      <c r="I6" s="282" t="s">
        <v>988</v>
      </c>
      <c r="J6" s="392"/>
      <c r="K6" s="276"/>
      <c r="L6" s="61"/>
      <c r="M6" s="443" t="s">
        <v>781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989</v>
      </c>
      <c r="F7" s="306" t="s">
        <v>989</v>
      </c>
      <c r="G7" s="306" t="s">
        <v>989</v>
      </c>
      <c r="H7" s="306" t="s">
        <v>989</v>
      </c>
      <c r="I7" s="306" t="s">
        <v>989</v>
      </c>
      <c r="J7" s="393"/>
      <c r="K7" s="301" t="s">
        <v>284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989</v>
      </c>
      <c r="F8" s="306" t="s">
        <v>309</v>
      </c>
      <c r="G8" s="306" t="s">
        <v>66</v>
      </c>
      <c r="H8" s="306" t="s">
        <v>990</v>
      </c>
      <c r="I8" s="306" t="s">
        <v>500</v>
      </c>
      <c r="J8" s="393"/>
      <c r="K8" s="300" t="s">
        <v>284</v>
      </c>
      <c r="L8" s="61"/>
      <c r="M8" s="446" t="s">
        <v>54</v>
      </c>
      <c r="N8" s="440">
        <f>COUNTIF(E7:I27, "*YZ*")/2</f>
        <v>2</v>
      </c>
      <c r="O8" s="447" t="s">
        <v>397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/>
      <c r="F9" s="306" t="s">
        <v>53</v>
      </c>
      <c r="G9" s="306" t="s">
        <v>53</v>
      </c>
      <c r="H9" s="306" t="s">
        <v>990</v>
      </c>
      <c r="I9" s="306" t="s">
        <v>500</v>
      </c>
      <c r="J9" s="393"/>
      <c r="K9" s="300" t="s">
        <v>284</v>
      </c>
      <c r="L9" s="61"/>
      <c r="M9" s="446" t="s">
        <v>55</v>
      </c>
      <c r="N9" s="440">
        <f>COUNTIF(E7:I27, "*James*")/2</f>
        <v>0</v>
      </c>
      <c r="O9" s="447" t="s">
        <v>520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/>
      <c r="F10" s="306" t="s">
        <v>527</v>
      </c>
      <c r="G10" s="306" t="s">
        <v>66</v>
      </c>
      <c r="H10" s="306" t="s">
        <v>990</v>
      </c>
      <c r="I10" s="306" t="s">
        <v>991</v>
      </c>
      <c r="J10" s="393"/>
      <c r="K10" s="300" t="s">
        <v>284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309</v>
      </c>
      <c r="F11" s="306" t="s">
        <v>527</v>
      </c>
      <c r="G11" s="306" t="s">
        <v>53</v>
      </c>
      <c r="H11" s="372" t="s">
        <v>58</v>
      </c>
      <c r="I11" s="306" t="s">
        <v>414</v>
      </c>
      <c r="J11" s="393"/>
      <c r="K11" s="300" t="s">
        <v>284</v>
      </c>
      <c r="L11" s="61"/>
      <c r="M11" s="446" t="s">
        <v>57</v>
      </c>
      <c r="N11" s="440">
        <f>COUNTIF(E7:I27, "*Rafi*")/2</f>
        <v>0</v>
      </c>
      <c r="O11" s="447" t="s">
        <v>520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284</v>
      </c>
      <c r="F12" s="306" t="s">
        <v>527</v>
      </c>
      <c r="G12" s="306" t="s">
        <v>53</v>
      </c>
      <c r="H12" s="372" t="s">
        <v>58</v>
      </c>
      <c r="I12" s="306" t="s">
        <v>414</v>
      </c>
      <c r="J12" s="393"/>
      <c r="K12" s="300" t="s">
        <v>284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284</v>
      </c>
      <c r="F13" s="306" t="s">
        <v>527</v>
      </c>
      <c r="G13" s="306" t="s">
        <v>781</v>
      </c>
      <c r="H13" s="372" t="s">
        <v>58</v>
      </c>
      <c r="I13" s="306" t="s">
        <v>414</v>
      </c>
      <c r="J13" s="393"/>
      <c r="K13" s="300" t="s">
        <v>284</v>
      </c>
      <c r="L13" s="61"/>
      <c r="M13" s="446" t="s">
        <v>59</v>
      </c>
      <c r="N13" s="440">
        <f>COUNTIF(E7:I27, "*Nicholas*")/2</f>
        <v>0</v>
      </c>
      <c r="O13" s="447" t="s">
        <v>520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284</v>
      </c>
      <c r="F14" s="306" t="s">
        <v>857</v>
      </c>
      <c r="G14" s="306" t="s">
        <v>781</v>
      </c>
      <c r="H14" s="372" t="s">
        <v>58</v>
      </c>
      <c r="I14" s="306" t="s">
        <v>414</v>
      </c>
      <c r="J14" s="393" t="s">
        <v>992</v>
      </c>
      <c r="K14" s="300" t="s">
        <v>284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284</v>
      </c>
      <c r="F15" s="306" t="s">
        <v>781</v>
      </c>
      <c r="G15" s="306" t="s">
        <v>781</v>
      </c>
      <c r="H15" s="372" t="s">
        <v>58</v>
      </c>
      <c r="I15" s="306" t="s">
        <v>414</v>
      </c>
      <c r="J15" s="393" t="s">
        <v>992</v>
      </c>
      <c r="K15" s="300" t="s">
        <v>284</v>
      </c>
      <c r="L15" s="61"/>
      <c r="M15" s="446" t="s">
        <v>61</v>
      </c>
      <c r="N15" s="440">
        <f>COUNTIF(E7:I27, "*Tai Wei*")/2</f>
        <v>0</v>
      </c>
      <c r="O15" s="447" t="s">
        <v>520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284</v>
      </c>
      <c r="F16" s="306" t="s">
        <v>798</v>
      </c>
      <c r="G16" s="306" t="s">
        <v>993</v>
      </c>
      <c r="H16" s="336" t="s">
        <v>994</v>
      </c>
      <c r="I16" s="306" t="s">
        <v>995</v>
      </c>
      <c r="J16" s="393" t="s">
        <v>992</v>
      </c>
      <c r="K16" s="300"/>
      <c r="L16" s="61"/>
      <c r="M16" s="446" t="s">
        <v>829</v>
      </c>
      <c r="N16" s="440">
        <f>COUNTIF(E7:I27, "*Casey*")/2</f>
        <v>0</v>
      </c>
      <c r="O16" s="447" t="s">
        <v>520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284</v>
      </c>
      <c r="F17" s="306" t="s">
        <v>798</v>
      </c>
      <c r="G17" s="306" t="s">
        <v>993</v>
      </c>
      <c r="H17" s="336" t="s">
        <v>994</v>
      </c>
      <c r="I17" s="306" t="s">
        <v>996</v>
      </c>
      <c r="J17" s="393" t="s">
        <v>992</v>
      </c>
      <c r="K17" s="300"/>
      <c r="L17" s="61"/>
      <c r="M17" s="446" t="s">
        <v>62</v>
      </c>
      <c r="N17" s="440">
        <f>COUNTIF(E7:I27, "*Vijay*")/2</f>
        <v>0</v>
      </c>
      <c r="O17" s="447" t="s">
        <v>520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284</v>
      </c>
      <c r="F18" s="306" t="s">
        <v>798</v>
      </c>
      <c r="G18" s="306" t="s">
        <v>993</v>
      </c>
      <c r="H18" s="336" t="s">
        <v>994</v>
      </c>
      <c r="I18" s="306" t="s">
        <v>996</v>
      </c>
      <c r="J18" s="393" t="s">
        <v>992</v>
      </c>
      <c r="K18" s="300"/>
      <c r="L18" s="61"/>
      <c r="M18" s="446" t="s">
        <v>63</v>
      </c>
      <c r="N18" s="440">
        <f>COUNTIF(E7:I27, "*Griselda*")/2</f>
        <v>0</v>
      </c>
      <c r="O18" s="447" t="s">
        <v>520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500</v>
      </c>
      <c r="F19" s="306" t="s">
        <v>798</v>
      </c>
      <c r="G19" s="306" t="s">
        <v>993</v>
      </c>
      <c r="H19" s="336" t="s">
        <v>994</v>
      </c>
      <c r="I19" s="306" t="s">
        <v>500</v>
      </c>
      <c r="J19" s="393" t="s">
        <v>992</v>
      </c>
      <c r="K19" s="300"/>
      <c r="L19" s="61"/>
      <c r="M19" s="446" t="s">
        <v>64</v>
      </c>
      <c r="N19" s="440">
        <f>COUNTIF(E7:I27, "*Haikal*")/2</f>
        <v>0</v>
      </c>
      <c r="O19" s="447" t="s">
        <v>520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997</v>
      </c>
      <c r="F20" s="306" t="s">
        <v>798</v>
      </c>
      <c r="G20" s="306" t="s">
        <v>993</v>
      </c>
      <c r="H20" s="336" t="s">
        <v>994</v>
      </c>
      <c r="I20" s="306" t="s">
        <v>500</v>
      </c>
      <c r="J20" s="393" t="s">
        <v>992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997</v>
      </c>
      <c r="F21" s="306" t="s">
        <v>559</v>
      </c>
      <c r="G21" s="306" t="s">
        <v>998</v>
      </c>
      <c r="H21" s="336" t="s">
        <v>994</v>
      </c>
      <c r="I21" s="306" t="s">
        <v>500</v>
      </c>
      <c r="J21" s="393" t="s">
        <v>992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>
      <c r="B22" s="266" t="s">
        <v>113</v>
      </c>
      <c r="C22" s="217" t="s">
        <v>85</v>
      </c>
      <c r="D22" s="218" t="s">
        <v>114</v>
      </c>
      <c r="E22" s="306" t="s">
        <v>999</v>
      </c>
      <c r="F22" s="306" t="s">
        <v>1000</v>
      </c>
      <c r="G22" s="306" t="s">
        <v>66</v>
      </c>
      <c r="H22" s="336" t="s">
        <v>994</v>
      </c>
      <c r="I22" s="306" t="s">
        <v>67</v>
      </c>
      <c r="J22" s="393" t="s">
        <v>992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999</v>
      </c>
      <c r="F23" s="306" t="s">
        <v>1000</v>
      </c>
      <c r="G23" s="306" t="s">
        <v>66</v>
      </c>
      <c r="H23" s="336" t="s">
        <v>994</v>
      </c>
      <c r="I23" s="306" t="s">
        <v>67</v>
      </c>
      <c r="J23" s="393" t="s">
        <v>992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997</v>
      </c>
      <c r="F24" s="306" t="s">
        <v>1000</v>
      </c>
      <c r="G24" s="306" t="s">
        <v>998</v>
      </c>
      <c r="H24" s="336" t="s">
        <v>67</v>
      </c>
      <c r="I24" s="306" t="s">
        <v>67</v>
      </c>
      <c r="J24" s="393" t="s">
        <v>992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997</v>
      </c>
      <c r="F25" s="306" t="s">
        <v>1001</v>
      </c>
      <c r="G25" s="306" t="s">
        <v>998</v>
      </c>
      <c r="H25" s="336" t="s">
        <v>67</v>
      </c>
      <c r="I25" s="306" t="s">
        <v>67</v>
      </c>
      <c r="J25" s="393" t="s">
        <v>992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 t="s">
        <v>997</v>
      </c>
      <c r="F26" s="306" t="s">
        <v>1001</v>
      </c>
      <c r="G26" s="306" t="s">
        <v>998</v>
      </c>
      <c r="H26" s="372"/>
      <c r="I26" s="372" t="s">
        <v>500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656"/>
      <c r="D40" s="656"/>
      <c r="E40" s="656"/>
      <c r="F40" s="6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966</v>
      </c>
    </row>
    <row r="49" spans="2:15">
      <c r="B49" s="387" t="s">
        <v>136</v>
      </c>
      <c r="D49" t="s">
        <v>967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136" priority="1">
      <formula>AND(ISNUMBER(N6), N6&gt;=5, NOT(ISBLANK(O6)))</formula>
    </cfRule>
    <cfRule type="expression" dxfId="135" priority="2">
      <formula>AND(ISNUMBER(N6), N6&gt;=5)</formula>
    </cfRule>
    <cfRule type="expression" dxfId="134" priority="3">
      <formula>AND(ISNUMBER(N6), N6&lt;5, NOT(ISBLANK(O6)))</formula>
    </cfRule>
    <cfRule type="expression" dxfId="13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1002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1003</v>
      </c>
      <c r="F5" s="223" t="s">
        <v>1004</v>
      </c>
      <c r="G5" s="223" t="s">
        <v>1005</v>
      </c>
      <c r="H5" s="223" t="s">
        <v>1006</v>
      </c>
      <c r="I5" s="223" t="s">
        <v>1007</v>
      </c>
      <c r="J5" s="223" t="s">
        <v>1008</v>
      </c>
      <c r="K5" s="223" t="s">
        <v>1009</v>
      </c>
      <c r="L5" s="61"/>
      <c r="M5" s="423" t="s">
        <v>80</v>
      </c>
      <c r="N5" s="421" t="s">
        <v>81</v>
      </c>
      <c r="O5" s="425" t="s">
        <v>869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1010</v>
      </c>
      <c r="F6" s="282" t="s">
        <v>1010</v>
      </c>
      <c r="G6" s="282" t="s">
        <v>1010</v>
      </c>
      <c r="H6" s="282" t="s">
        <v>1010</v>
      </c>
      <c r="I6" s="282" t="s">
        <v>1010</v>
      </c>
      <c r="J6" s="392"/>
      <c r="K6" s="276"/>
      <c r="L6" s="61"/>
      <c r="M6" s="424" t="s">
        <v>781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1011</v>
      </c>
      <c r="F7" s="306" t="s">
        <v>1011</v>
      </c>
      <c r="G7" s="306" t="s">
        <v>781</v>
      </c>
      <c r="H7" s="336"/>
      <c r="I7" s="306"/>
      <c r="J7" s="393" t="s">
        <v>991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1011</v>
      </c>
      <c r="F8" s="306" t="s">
        <v>1011</v>
      </c>
      <c r="G8" s="306" t="s">
        <v>781</v>
      </c>
      <c r="H8" s="336" t="s">
        <v>58</v>
      </c>
      <c r="I8" s="306"/>
      <c r="J8" s="393" t="s">
        <v>991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1011</v>
      </c>
      <c r="F9" s="306" t="s">
        <v>1011</v>
      </c>
      <c r="G9" s="306" t="s">
        <v>1012</v>
      </c>
      <c r="H9" s="336" t="s">
        <v>58</v>
      </c>
      <c r="I9" s="306" t="s">
        <v>284</v>
      </c>
      <c r="J9" s="393" t="s">
        <v>1013</v>
      </c>
      <c r="K9" s="300" t="s">
        <v>1014</v>
      </c>
      <c r="L9" s="61"/>
      <c r="M9" s="414" t="s">
        <v>55</v>
      </c>
      <c r="N9" s="417">
        <f>COUNTIF(E7:I27, "*James*")/2</f>
        <v>0</v>
      </c>
      <c r="O9" s="419" t="s">
        <v>520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1015</v>
      </c>
      <c r="F10" s="306" t="s">
        <v>1011</v>
      </c>
      <c r="G10" s="306" t="s">
        <v>1016</v>
      </c>
      <c r="H10" s="336" t="s">
        <v>58</v>
      </c>
      <c r="I10" s="306" t="s">
        <v>284</v>
      </c>
      <c r="J10" s="393" t="s">
        <v>1013</v>
      </c>
      <c r="K10" s="300" t="s">
        <v>1017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1015</v>
      </c>
      <c r="F11" s="306" t="s">
        <v>1018</v>
      </c>
      <c r="G11" s="306" t="s">
        <v>284</v>
      </c>
      <c r="H11" s="372" t="s">
        <v>58</v>
      </c>
      <c r="I11" s="306" t="s">
        <v>284</v>
      </c>
      <c r="J11" s="393" t="s">
        <v>1013</v>
      </c>
      <c r="K11" s="300" t="s">
        <v>1017</v>
      </c>
      <c r="L11" s="61"/>
      <c r="M11" s="414" t="s">
        <v>57</v>
      </c>
      <c r="N11" s="417">
        <f>COUNTIF(E7:I27, "*Rafi*")/2</f>
        <v>0</v>
      </c>
      <c r="O11" s="419" t="s">
        <v>520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1015</v>
      </c>
      <c r="F12" s="306" t="s">
        <v>1018</v>
      </c>
      <c r="G12" s="306" t="s">
        <v>284</v>
      </c>
      <c r="H12" s="372" t="s">
        <v>58</v>
      </c>
      <c r="I12" s="306" t="s">
        <v>284</v>
      </c>
      <c r="J12" s="393" t="s">
        <v>1013</v>
      </c>
      <c r="K12" s="300" t="s">
        <v>1017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1015</v>
      </c>
      <c r="F13" s="306" t="s">
        <v>1018</v>
      </c>
      <c r="G13" s="306" t="s">
        <v>284</v>
      </c>
      <c r="H13" s="372" t="s">
        <v>58</v>
      </c>
      <c r="I13" s="306" t="s">
        <v>284</v>
      </c>
      <c r="J13" s="393" t="s">
        <v>1013</v>
      </c>
      <c r="K13" s="300" t="s">
        <v>1017</v>
      </c>
      <c r="L13" s="61"/>
      <c r="M13" s="414" t="s">
        <v>59</v>
      </c>
      <c r="N13" s="417">
        <f>COUNTIF(E7:I27, "*Nicholas*")/2</f>
        <v>0</v>
      </c>
      <c r="O13" s="419" t="s">
        <v>520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1019</v>
      </c>
      <c r="F14" s="306" t="s">
        <v>1018</v>
      </c>
      <c r="G14" s="306" t="s">
        <v>284</v>
      </c>
      <c r="H14" s="372" t="s">
        <v>58</v>
      </c>
      <c r="I14" s="306" t="s">
        <v>284</v>
      </c>
      <c r="J14" s="393" t="s">
        <v>1013</v>
      </c>
      <c r="K14" s="300" t="s">
        <v>1017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1019</v>
      </c>
      <c r="F15" s="306" t="s">
        <v>1018</v>
      </c>
      <c r="G15" s="306" t="s">
        <v>500</v>
      </c>
      <c r="H15" s="372" t="s">
        <v>58</v>
      </c>
      <c r="I15" s="306" t="s">
        <v>284</v>
      </c>
      <c r="J15" s="393" t="s">
        <v>1013</v>
      </c>
      <c r="K15" s="300" t="s">
        <v>1017</v>
      </c>
      <c r="L15" s="61"/>
      <c r="M15" s="414" t="s">
        <v>61</v>
      </c>
      <c r="N15" s="417">
        <f>COUNTIF(E7:I27, "*Tai Wei*")/2</f>
        <v>0</v>
      </c>
      <c r="O15" s="419" t="s">
        <v>871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1020</v>
      </c>
      <c r="F16" s="306" t="s">
        <v>1018</v>
      </c>
      <c r="G16" s="306" t="s">
        <v>65</v>
      </c>
      <c r="H16" s="336" t="s">
        <v>1021</v>
      </c>
      <c r="I16" s="306" t="s">
        <v>991</v>
      </c>
      <c r="J16" s="393" t="s">
        <v>1013</v>
      </c>
      <c r="K16" s="300" t="s">
        <v>1017</v>
      </c>
      <c r="L16" s="61"/>
      <c r="M16" s="414" t="s">
        <v>829</v>
      </c>
      <c r="N16" s="417">
        <f>COUNTIF(E7:I27, "*Casey*")/2</f>
        <v>0</v>
      </c>
      <c r="O16" s="419" t="s">
        <v>520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1022</v>
      </c>
      <c r="F17" s="306" t="s">
        <v>1023</v>
      </c>
      <c r="G17" s="306" t="s">
        <v>1024</v>
      </c>
      <c r="H17" s="336" t="s">
        <v>1021</v>
      </c>
      <c r="I17" s="306" t="s">
        <v>991</v>
      </c>
      <c r="J17" s="393" t="s">
        <v>1013</v>
      </c>
      <c r="K17" s="300" t="s">
        <v>1017</v>
      </c>
      <c r="L17" s="61"/>
      <c r="M17" s="414" t="s">
        <v>62</v>
      </c>
      <c r="N17" s="417">
        <f>COUNTIF(E7:I27, "*Vijay*")/2</f>
        <v>0</v>
      </c>
      <c r="O17" s="419" t="s">
        <v>520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1022</v>
      </c>
      <c r="F18" s="306" t="s">
        <v>1025</v>
      </c>
      <c r="G18" s="306" t="s">
        <v>1024</v>
      </c>
      <c r="H18" s="336" t="s">
        <v>1021</v>
      </c>
      <c r="I18" s="306" t="s">
        <v>991</v>
      </c>
      <c r="J18" s="393" t="s">
        <v>1013</v>
      </c>
      <c r="K18" s="300" t="s">
        <v>1017</v>
      </c>
      <c r="L18" s="61"/>
      <c r="M18" s="414" t="s">
        <v>63</v>
      </c>
      <c r="N18" s="417">
        <f>COUNTIF(E7:I27, "*Griselda*")/2</f>
        <v>0</v>
      </c>
      <c r="O18" s="419" t="s">
        <v>520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1022</v>
      </c>
      <c r="F19" s="306" t="s">
        <v>1025</v>
      </c>
      <c r="G19" s="306" t="s">
        <v>1024</v>
      </c>
      <c r="H19" s="336" t="s">
        <v>1026</v>
      </c>
      <c r="I19" s="306" t="s">
        <v>991</v>
      </c>
      <c r="J19" s="393" t="s">
        <v>1013</v>
      </c>
      <c r="K19" s="300" t="s">
        <v>1017</v>
      </c>
      <c r="L19" s="61"/>
      <c r="M19" s="414" t="s">
        <v>64</v>
      </c>
      <c r="N19" s="417">
        <f>COUNTIF(E7:I27, "*Haikal*")/2</f>
        <v>0</v>
      </c>
      <c r="O19" s="419" t="s">
        <v>520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54</v>
      </c>
      <c r="F20" s="306" t="s">
        <v>1025</v>
      </c>
      <c r="G20" s="306" t="s">
        <v>1024</v>
      </c>
      <c r="H20" s="336" t="s">
        <v>1026</v>
      </c>
      <c r="I20" s="306" t="s">
        <v>991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85</v>
      </c>
      <c r="D21" s="218" t="s">
        <v>113</v>
      </c>
      <c r="E21" s="306" t="s">
        <v>54</v>
      </c>
      <c r="F21" s="306" t="s">
        <v>333</v>
      </c>
      <c r="G21" s="306" t="s">
        <v>1024</v>
      </c>
      <c r="H21" s="336" t="s">
        <v>1021</v>
      </c>
      <c r="I21" s="306" t="s">
        <v>991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54</v>
      </c>
      <c r="F22" s="306" t="s">
        <v>1027</v>
      </c>
      <c r="G22" s="306" t="s">
        <v>65</v>
      </c>
      <c r="H22" s="336" t="s">
        <v>1021</v>
      </c>
      <c r="I22" s="306" t="s">
        <v>991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54</v>
      </c>
      <c r="F23" s="306" t="s">
        <v>1027</v>
      </c>
      <c r="G23" s="306" t="s">
        <v>65</v>
      </c>
      <c r="H23" s="336" t="s">
        <v>1021</v>
      </c>
      <c r="I23" s="306" t="s">
        <v>991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54</v>
      </c>
      <c r="F24" s="306" t="s">
        <v>1027</v>
      </c>
      <c r="G24" s="306" t="s">
        <v>65</v>
      </c>
      <c r="H24" s="336" t="s">
        <v>542</v>
      </c>
      <c r="I24" s="306" t="s">
        <v>991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54</v>
      </c>
      <c r="F25" s="306" t="s">
        <v>1028</v>
      </c>
      <c r="G25" s="306" t="s">
        <v>65</v>
      </c>
      <c r="H25" s="336" t="s">
        <v>1029</v>
      </c>
      <c r="I25" s="306" t="s">
        <v>991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1030</v>
      </c>
      <c r="G26" s="306" t="s">
        <v>65</v>
      </c>
      <c r="H26" s="336" t="s">
        <v>1029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656"/>
      <c r="D40" s="656"/>
      <c r="E40" s="656"/>
      <c r="F40" s="6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966</v>
      </c>
    </row>
    <row r="49" spans="2:15">
      <c r="B49" s="387" t="s">
        <v>136</v>
      </c>
      <c r="D49" t="s">
        <v>967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32" priority="1">
      <formula>AND(ISNUMBER(N6), N6&gt;=5, NOT(ISBLANK(O6)))</formula>
    </cfRule>
    <cfRule type="expression" dxfId="131" priority="2">
      <formula>AND(ISNUMBER(N6), N6&gt;=5)</formula>
    </cfRule>
    <cfRule type="expression" dxfId="130" priority="3">
      <formula>AND(ISNUMBER(N6), N6&lt;5, NOT(ISBLANK(O6)))</formula>
    </cfRule>
    <cfRule type="expression" dxfId="12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30.5703125" bestFit="1" customWidth="1"/>
    <col min="10" max="10" width="64.5703125" customWidth="1"/>
    <col min="11" max="11" width="47.14062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1031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1032</v>
      </c>
      <c r="F5" s="223" t="s">
        <v>1033</v>
      </c>
      <c r="G5" s="223" t="s">
        <v>1034</v>
      </c>
      <c r="H5" s="223" t="s">
        <v>1035</v>
      </c>
      <c r="I5" s="223" t="s">
        <v>1036</v>
      </c>
      <c r="J5" s="223" t="s">
        <v>1037</v>
      </c>
      <c r="K5" s="223" t="s">
        <v>1038</v>
      </c>
      <c r="L5" s="61"/>
      <c r="M5" s="423" t="s">
        <v>80</v>
      </c>
      <c r="N5" s="421" t="s">
        <v>81</v>
      </c>
      <c r="O5" s="425" t="s">
        <v>869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901</v>
      </c>
      <c r="F6" s="282" t="s">
        <v>901</v>
      </c>
      <c r="G6" s="282" t="s">
        <v>901</v>
      </c>
      <c r="H6" s="282" t="s">
        <v>901</v>
      </c>
      <c r="I6" s="282" t="s">
        <v>901</v>
      </c>
      <c r="J6" s="392"/>
      <c r="K6" s="276"/>
      <c r="L6" s="61"/>
      <c r="M6" s="424" t="s">
        <v>781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54</v>
      </c>
      <c r="F7" s="306"/>
      <c r="G7" s="306" t="s">
        <v>54</v>
      </c>
      <c r="H7" s="336"/>
      <c r="I7" s="306"/>
      <c r="J7" s="393" t="s">
        <v>1039</v>
      </c>
      <c r="K7" s="393" t="s">
        <v>1040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/>
      <c r="G8" s="306" t="s">
        <v>54</v>
      </c>
      <c r="H8" s="336"/>
      <c r="I8" s="306"/>
      <c r="J8" s="393" t="s">
        <v>1041</v>
      </c>
      <c r="K8" s="393" t="s">
        <v>1040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284</v>
      </c>
      <c r="F9" s="306"/>
      <c r="G9" s="306" t="s">
        <v>559</v>
      </c>
      <c r="H9" s="336"/>
      <c r="I9" s="306"/>
      <c r="J9" s="393" t="s">
        <v>1041</v>
      </c>
      <c r="K9" s="393" t="s">
        <v>1040</v>
      </c>
      <c r="L9" s="61"/>
      <c r="M9" s="414" t="s">
        <v>55</v>
      </c>
      <c r="N9" s="417">
        <f>COUNTIF(E7:I27, "*James*")/2</f>
        <v>0</v>
      </c>
      <c r="O9" s="419" t="s">
        <v>520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500</v>
      </c>
      <c r="F10" s="306"/>
      <c r="G10" s="306" t="s">
        <v>284</v>
      </c>
      <c r="H10" s="336"/>
      <c r="I10" s="306"/>
      <c r="J10" s="393" t="s">
        <v>1041</v>
      </c>
      <c r="K10" s="393" t="s">
        <v>1040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500</v>
      </c>
      <c r="F11" s="306" t="s">
        <v>781</v>
      </c>
      <c r="G11" s="306" t="s">
        <v>284</v>
      </c>
      <c r="H11" s="372" t="s">
        <v>54</v>
      </c>
      <c r="I11" s="306"/>
      <c r="J11" s="393" t="s">
        <v>1041</v>
      </c>
      <c r="K11" s="393" t="s">
        <v>1040</v>
      </c>
      <c r="L11" s="61"/>
      <c r="M11" s="414" t="s">
        <v>57</v>
      </c>
      <c r="N11" s="417">
        <f>COUNTIF(E7:I27, "*Rafi*")/2</f>
        <v>0</v>
      </c>
      <c r="O11" s="419" t="s">
        <v>520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284</v>
      </c>
      <c r="F12" s="306" t="s">
        <v>781</v>
      </c>
      <c r="G12" s="306" t="s">
        <v>284</v>
      </c>
      <c r="H12" s="372" t="s">
        <v>54</v>
      </c>
      <c r="I12" s="306"/>
      <c r="J12" s="393" t="s">
        <v>1041</v>
      </c>
      <c r="K12" s="393" t="s">
        <v>1040</v>
      </c>
      <c r="L12" s="61"/>
      <c r="M12" s="414" t="s">
        <v>58</v>
      </c>
      <c r="N12" s="417">
        <f>COUNTIF(E7:I27, "*Wei Yen*")/2</f>
        <v>0</v>
      </c>
      <c r="O12" s="419" t="s">
        <v>1042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500</v>
      </c>
      <c r="F13" s="306" t="s">
        <v>781</v>
      </c>
      <c r="G13" s="306" t="s">
        <v>500</v>
      </c>
      <c r="H13" s="372" t="s">
        <v>54</v>
      </c>
      <c r="I13" s="306"/>
      <c r="J13" s="393" t="s">
        <v>1041</v>
      </c>
      <c r="K13" s="393" t="s">
        <v>1040</v>
      </c>
      <c r="L13" s="61"/>
      <c r="M13" s="414" t="s">
        <v>59</v>
      </c>
      <c r="N13" s="417">
        <f>COUNTIF(E7:I27, "*Nicholas*")/2</f>
        <v>0</v>
      </c>
      <c r="O13" s="419" t="s">
        <v>520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781</v>
      </c>
      <c r="F14" s="306" t="s">
        <v>781</v>
      </c>
      <c r="G14" s="306" t="s">
        <v>54</v>
      </c>
      <c r="H14" s="372" t="s">
        <v>54</v>
      </c>
      <c r="I14" s="306"/>
      <c r="J14" s="393" t="s">
        <v>1041</v>
      </c>
      <c r="K14" s="393" t="s">
        <v>1040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1022</v>
      </c>
      <c r="F15" s="306" t="s">
        <v>781</v>
      </c>
      <c r="G15" s="306" t="s">
        <v>54</v>
      </c>
      <c r="H15" s="372" t="s">
        <v>1043</v>
      </c>
      <c r="I15" s="306" t="s">
        <v>1044</v>
      </c>
      <c r="J15" s="393" t="s">
        <v>1041</v>
      </c>
      <c r="K15" s="393" t="s">
        <v>1040</v>
      </c>
      <c r="L15" s="61"/>
      <c r="M15" s="414" t="s">
        <v>61</v>
      </c>
      <c r="N15" s="417">
        <f>COUNTIF(E7:I27, "*Tai Wei*")/2</f>
        <v>0</v>
      </c>
      <c r="O15" s="419" t="s">
        <v>871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1022</v>
      </c>
      <c r="F16" s="306" t="s">
        <v>781</v>
      </c>
      <c r="G16" s="306" t="s">
        <v>54</v>
      </c>
      <c r="H16" s="336" t="s">
        <v>1045</v>
      </c>
      <c r="I16" s="306" t="s">
        <v>1046</v>
      </c>
      <c r="J16" s="393" t="s">
        <v>1041</v>
      </c>
      <c r="K16" s="393" t="s">
        <v>1040</v>
      </c>
      <c r="L16" s="61"/>
      <c r="M16" s="414" t="s">
        <v>829</v>
      </c>
      <c r="N16" s="417">
        <f>COUNTIF(E7:I27, "*Casey*")/2</f>
        <v>0</v>
      </c>
      <c r="O16" s="419" t="s">
        <v>520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1022</v>
      </c>
      <c r="F17" s="306" t="s">
        <v>819</v>
      </c>
      <c r="G17" s="306" t="s">
        <v>65</v>
      </c>
      <c r="H17" s="336" t="s">
        <v>965</v>
      </c>
      <c r="I17" s="306" t="s">
        <v>1046</v>
      </c>
      <c r="J17" s="393" t="s">
        <v>1041</v>
      </c>
      <c r="K17" s="393" t="s">
        <v>1040</v>
      </c>
      <c r="L17" s="61"/>
      <c r="M17" s="414" t="s">
        <v>62</v>
      </c>
      <c r="N17" s="417">
        <f>COUNTIF(E7:I27, "*Vijay*")/2</f>
        <v>0</v>
      </c>
      <c r="O17" s="419" t="s">
        <v>520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1022</v>
      </c>
      <c r="F18" s="306" t="s">
        <v>783</v>
      </c>
      <c r="G18" s="306" t="s">
        <v>65</v>
      </c>
      <c r="H18" s="372" t="s">
        <v>982</v>
      </c>
      <c r="I18" s="306" t="s">
        <v>1046</v>
      </c>
      <c r="J18" s="393" t="s">
        <v>1041</v>
      </c>
      <c r="K18" s="393" t="s">
        <v>1040</v>
      </c>
      <c r="L18" s="61"/>
      <c r="M18" s="414" t="s">
        <v>63</v>
      </c>
      <c r="N18" s="417">
        <f>COUNTIF(E7:I27, "*Griselda*")/2</f>
        <v>0</v>
      </c>
      <c r="O18" s="419" t="s">
        <v>520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1022</v>
      </c>
      <c r="F19" s="306" t="s">
        <v>1047</v>
      </c>
      <c r="G19" s="306" t="s">
        <v>65</v>
      </c>
      <c r="H19" s="372" t="s">
        <v>982</v>
      </c>
      <c r="I19" s="306" t="s">
        <v>1043</v>
      </c>
      <c r="J19" s="393" t="s">
        <v>1041</v>
      </c>
      <c r="K19" s="393" t="s">
        <v>1040</v>
      </c>
      <c r="L19" s="61"/>
      <c r="M19" s="414" t="s">
        <v>64</v>
      </c>
      <c r="N19" s="417">
        <f>COUNTIF(E7:I27, "*Haikal*")/2</f>
        <v>0</v>
      </c>
      <c r="O19" s="419" t="s">
        <v>520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1048</v>
      </c>
      <c r="F20" s="306" t="s">
        <v>1049</v>
      </c>
      <c r="G20" s="306" t="s">
        <v>340</v>
      </c>
      <c r="H20" s="372" t="s">
        <v>1050</v>
      </c>
      <c r="I20" s="306" t="s">
        <v>982</v>
      </c>
      <c r="J20" s="393" t="s">
        <v>1041</v>
      </c>
      <c r="K20" s="393" t="s">
        <v>1040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1051</v>
      </c>
      <c r="F21" s="306" t="s">
        <v>1052</v>
      </c>
      <c r="G21" s="306" t="s">
        <v>340</v>
      </c>
      <c r="H21" s="372" t="s">
        <v>1050</v>
      </c>
      <c r="I21" s="306" t="s">
        <v>982</v>
      </c>
      <c r="J21" s="393" t="s">
        <v>1041</v>
      </c>
      <c r="K21" s="393" t="s">
        <v>1040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523</v>
      </c>
      <c r="F22" s="306" t="s">
        <v>1052</v>
      </c>
      <c r="G22" s="306" t="s">
        <v>340</v>
      </c>
      <c r="H22" s="372" t="s">
        <v>1050</v>
      </c>
      <c r="I22" s="306" t="s">
        <v>1053</v>
      </c>
      <c r="J22" s="393" t="s">
        <v>1041</v>
      </c>
      <c r="K22" s="393" t="s">
        <v>1040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523</v>
      </c>
      <c r="F23" s="306" t="s">
        <v>1052</v>
      </c>
      <c r="G23" s="306" t="s">
        <v>340</v>
      </c>
      <c r="H23" s="372" t="s">
        <v>1050</v>
      </c>
      <c r="I23" s="306" t="s">
        <v>1053</v>
      </c>
      <c r="J23" s="393" t="s">
        <v>1041</v>
      </c>
      <c r="K23" s="393" t="s">
        <v>1040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/>
      <c r="F24" s="306" t="s">
        <v>1052</v>
      </c>
      <c r="G24" s="306" t="s">
        <v>340</v>
      </c>
      <c r="H24" s="372" t="s">
        <v>982</v>
      </c>
      <c r="I24" s="306" t="s">
        <v>1053</v>
      </c>
      <c r="J24" s="393" t="s">
        <v>1041</v>
      </c>
      <c r="K24" s="393" t="s">
        <v>1040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/>
      <c r="F25" s="306" t="s">
        <v>1052</v>
      </c>
      <c r="G25" s="306" t="s">
        <v>340</v>
      </c>
      <c r="H25" s="372" t="s">
        <v>982</v>
      </c>
      <c r="I25" s="306" t="s">
        <v>1053</v>
      </c>
      <c r="J25" s="393" t="s">
        <v>1041</v>
      </c>
      <c r="K25" s="393" t="s">
        <v>1040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1054</v>
      </c>
      <c r="G26" s="306"/>
      <c r="H26" s="372" t="s">
        <v>56</v>
      </c>
      <c r="I26" s="372" t="s">
        <v>1055</v>
      </c>
      <c r="J26" s="393" t="s">
        <v>1041</v>
      </c>
      <c r="K26" s="393" t="s">
        <v>1040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 t="s">
        <v>1056</v>
      </c>
      <c r="J27" s="393" t="s">
        <v>1041</v>
      </c>
      <c r="K27" s="393" t="s">
        <v>1040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439" t="s">
        <v>1056</v>
      </c>
      <c r="J28" s="393" t="s">
        <v>1041</v>
      </c>
      <c r="K28" s="393" t="s">
        <v>1040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439" t="s">
        <v>1056</v>
      </c>
      <c r="J29" s="393" t="s">
        <v>1041</v>
      </c>
      <c r="K29" s="393" t="s">
        <v>1040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439" t="s">
        <v>1056</v>
      </c>
      <c r="J30" s="393" t="s">
        <v>1041</v>
      </c>
      <c r="K30" s="393" t="s">
        <v>1040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439" t="s">
        <v>1056</v>
      </c>
      <c r="J31" s="393" t="s">
        <v>1041</v>
      </c>
      <c r="K31" s="393" t="s">
        <v>1040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439" t="s">
        <v>1056</v>
      </c>
      <c r="J32" s="393" t="s">
        <v>1041</v>
      </c>
      <c r="K32" s="393" t="s">
        <v>1040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439" t="s">
        <v>1056</v>
      </c>
      <c r="J33" s="393" t="s">
        <v>1041</v>
      </c>
      <c r="K33" s="393" t="s">
        <v>1040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439" t="s">
        <v>1056</v>
      </c>
      <c r="J34" s="393" t="s">
        <v>1041</v>
      </c>
      <c r="K34" s="393" t="s">
        <v>1040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439" t="s">
        <v>1056</v>
      </c>
      <c r="J35" s="393" t="s">
        <v>1041</v>
      </c>
      <c r="K35" s="393" t="s">
        <v>1040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439" t="s">
        <v>1056</v>
      </c>
      <c r="J36" s="393" t="s">
        <v>1041</v>
      </c>
      <c r="K36" s="393" t="s">
        <v>1040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656"/>
      <c r="D40" s="656"/>
      <c r="E40" s="656"/>
      <c r="F40" s="6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1057</v>
      </c>
    </row>
    <row r="49" spans="2:15">
      <c r="B49" s="387" t="s">
        <v>136</v>
      </c>
      <c r="D49" t="s">
        <v>967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28" priority="1">
      <formula>AND(ISNUMBER(N6), N6&gt;=5, NOT(ISBLANK(O6)))</formula>
    </cfRule>
    <cfRule type="expression" dxfId="127" priority="2">
      <formula>AND(ISNUMBER(N6), N6&gt;=5)</formula>
    </cfRule>
    <cfRule type="expression" dxfId="126" priority="3">
      <formula>AND(ISNUMBER(N6), N6&lt;5, NOT(ISBLANK(O6)))</formula>
    </cfRule>
    <cfRule type="expression" dxfId="12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1058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1059</v>
      </c>
      <c r="J5" s="223" t="s">
        <v>1060</v>
      </c>
      <c r="K5" s="223" t="s">
        <v>1061</v>
      </c>
      <c r="L5" s="61"/>
      <c r="M5" s="423" t="s">
        <v>80</v>
      </c>
      <c r="N5" s="421" t="s">
        <v>81</v>
      </c>
      <c r="O5" s="425" t="s">
        <v>869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1062</v>
      </c>
      <c r="F6" s="282" t="s">
        <v>1062</v>
      </c>
      <c r="G6" s="282" t="s">
        <v>1062</v>
      </c>
      <c r="H6" s="282" t="s">
        <v>1062</v>
      </c>
      <c r="I6" s="282" t="s">
        <v>1062</v>
      </c>
      <c r="J6" s="392"/>
      <c r="K6" s="276"/>
      <c r="L6" s="61"/>
      <c r="M6" s="424" t="s">
        <v>781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1063</v>
      </c>
      <c r="F7" s="306" t="s">
        <v>284</v>
      </c>
      <c r="G7" s="306" t="s">
        <v>1064</v>
      </c>
      <c r="H7" s="336" t="s">
        <v>284</v>
      </c>
      <c r="I7" s="306" t="s">
        <v>1063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1065</v>
      </c>
      <c r="F8" s="306" t="s">
        <v>284</v>
      </c>
      <c r="G8" s="306" t="s">
        <v>1064</v>
      </c>
      <c r="H8" s="336" t="s">
        <v>284</v>
      </c>
      <c r="I8" s="306" t="s">
        <v>1063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1065</v>
      </c>
      <c r="F9" s="306" t="s">
        <v>284</v>
      </c>
      <c r="G9" s="306" t="s">
        <v>962</v>
      </c>
      <c r="H9" s="336" t="s">
        <v>284</v>
      </c>
      <c r="I9" s="306" t="s">
        <v>1066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520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1043</v>
      </c>
      <c r="F10" s="306" t="s">
        <v>284</v>
      </c>
      <c r="G10" s="306" t="s">
        <v>962</v>
      </c>
      <c r="H10" s="336" t="s">
        <v>56</v>
      </c>
      <c r="I10" s="306" t="s">
        <v>500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284</v>
      </c>
      <c r="F11" s="306" t="s">
        <v>284</v>
      </c>
      <c r="G11" s="306" t="s">
        <v>1067</v>
      </c>
      <c r="H11" s="372" t="s">
        <v>286</v>
      </c>
      <c r="I11" s="306" t="s">
        <v>500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520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284</v>
      </c>
      <c r="F12" s="306" t="s">
        <v>56</v>
      </c>
      <c r="G12" s="306" t="s">
        <v>1067</v>
      </c>
      <c r="H12" s="372" t="s">
        <v>286</v>
      </c>
      <c r="I12" s="306" t="s">
        <v>500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284</v>
      </c>
      <c r="F13" s="306" t="s">
        <v>56</v>
      </c>
      <c r="G13" s="306" t="s">
        <v>1067</v>
      </c>
      <c r="H13" s="372" t="s">
        <v>286</v>
      </c>
      <c r="I13" s="306" t="s">
        <v>500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520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1043</v>
      </c>
      <c r="F14" s="306" t="s">
        <v>56</v>
      </c>
      <c r="G14" s="306" t="s">
        <v>1067</v>
      </c>
      <c r="H14" s="372" t="s">
        <v>286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54</v>
      </c>
      <c r="F15" s="306" t="s">
        <v>56</v>
      </c>
      <c r="G15" s="306" t="s">
        <v>962</v>
      </c>
      <c r="H15" s="372" t="s">
        <v>286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871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54</v>
      </c>
      <c r="F16" s="306" t="s">
        <v>1068</v>
      </c>
      <c r="G16" s="306" t="s">
        <v>53</v>
      </c>
      <c r="H16" s="372" t="s">
        <v>1069</v>
      </c>
      <c r="I16" s="306" t="s">
        <v>482</v>
      </c>
      <c r="J16" s="393"/>
      <c r="K16" s="300"/>
      <c r="L16" s="61"/>
      <c r="M16" s="414" t="s">
        <v>829</v>
      </c>
      <c r="N16" s="417">
        <f>COUNTIF(E7:I27, "*Casey*")/2</f>
        <v>0</v>
      </c>
      <c r="O16" s="419" t="s">
        <v>520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54</v>
      </c>
      <c r="F17" s="306" t="s">
        <v>1070</v>
      </c>
      <c r="G17" s="306" t="s">
        <v>743</v>
      </c>
      <c r="H17" s="61" t="s">
        <v>482</v>
      </c>
      <c r="I17" s="306" t="s">
        <v>482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520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1012</v>
      </c>
      <c r="F18" s="306" t="s">
        <v>1070</v>
      </c>
      <c r="G18" s="306" t="s">
        <v>743</v>
      </c>
      <c r="H18" s="336" t="s">
        <v>1071</v>
      </c>
      <c r="I18" s="306" t="s">
        <v>330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520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1012</v>
      </c>
      <c r="F19" s="306" t="s">
        <v>1070</v>
      </c>
      <c r="G19" s="306" t="s">
        <v>743</v>
      </c>
      <c r="H19" s="336" t="s">
        <v>284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520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1072</v>
      </c>
      <c r="F20" s="306" t="s">
        <v>1070</v>
      </c>
      <c r="G20" s="306" t="s">
        <v>743</v>
      </c>
      <c r="H20" s="372" t="s">
        <v>482</v>
      </c>
      <c r="I20" s="306" t="s">
        <v>500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1073</v>
      </c>
      <c r="F21" s="306" t="s">
        <v>1074</v>
      </c>
      <c r="G21" s="306" t="s">
        <v>743</v>
      </c>
      <c r="H21" s="372" t="s">
        <v>482</v>
      </c>
      <c r="I21" s="306" t="s">
        <v>500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781</v>
      </c>
      <c r="F22" s="306" t="s">
        <v>1075</v>
      </c>
      <c r="G22" s="306" t="s">
        <v>743</v>
      </c>
      <c r="H22" s="372" t="s">
        <v>284</v>
      </c>
      <c r="I22" s="306" t="s">
        <v>500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781</v>
      </c>
      <c r="F23" s="306" t="s">
        <v>1075</v>
      </c>
      <c r="G23" s="306" t="s">
        <v>743</v>
      </c>
      <c r="H23" s="372" t="s">
        <v>284</v>
      </c>
      <c r="I23" s="306" t="s">
        <v>500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781</v>
      </c>
      <c r="F24" s="306" t="s">
        <v>1076</v>
      </c>
      <c r="G24" s="306" t="s">
        <v>743</v>
      </c>
      <c r="H24" s="372" t="s">
        <v>284</v>
      </c>
      <c r="I24" s="306" t="s">
        <v>500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1077</v>
      </c>
      <c r="F25" s="306" t="s">
        <v>1078</v>
      </c>
      <c r="G25" s="306" t="s">
        <v>1079</v>
      </c>
      <c r="H25" s="372" t="s">
        <v>284</v>
      </c>
      <c r="I25" s="306" t="s">
        <v>500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1078</v>
      </c>
      <c r="G26" s="306" t="s">
        <v>1080</v>
      </c>
      <c r="H26" s="372" t="s">
        <v>284</v>
      </c>
      <c r="I26" s="306" t="s">
        <v>500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306"/>
      <c r="F27" s="306" t="s">
        <v>1081</v>
      </c>
      <c r="G27" s="306" t="s">
        <v>1080</v>
      </c>
      <c r="H27" s="372" t="s">
        <v>284</v>
      </c>
      <c r="I27" s="306" t="s">
        <v>500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656"/>
      <c r="D40" s="656"/>
      <c r="E40" s="656"/>
      <c r="F40" s="6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1082</v>
      </c>
    </row>
    <row r="49" spans="2:15">
      <c r="B49" s="387" t="s">
        <v>136</v>
      </c>
      <c r="D49" t="s">
        <v>1083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24" priority="1">
      <formula>AND(ISNUMBER(N6), N6&gt;=5, NOT(ISBLANK(O6)))</formula>
    </cfRule>
    <cfRule type="expression" dxfId="123" priority="2">
      <formula>AND(ISNUMBER(N6), N6&gt;=5)</formula>
    </cfRule>
    <cfRule type="expression" dxfId="122" priority="3">
      <formula>AND(ISNUMBER(N6), N6&lt;5, NOT(ISBLANK(O6)))</formula>
    </cfRule>
    <cfRule type="expression" dxfId="12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1084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80</v>
      </c>
      <c r="N5" s="421" t="s">
        <v>81</v>
      </c>
      <c r="O5" s="425" t="s">
        <v>869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1085</v>
      </c>
      <c r="F6" s="282" t="s">
        <v>1085</v>
      </c>
      <c r="G6" s="282" t="s">
        <v>1085</v>
      </c>
      <c r="H6" s="282" t="s">
        <v>1085</v>
      </c>
      <c r="I6" s="282" t="s">
        <v>1085</v>
      </c>
      <c r="J6" s="392"/>
      <c r="K6" s="276"/>
      <c r="L6" s="61"/>
      <c r="M6" s="424" t="s">
        <v>781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1086</v>
      </c>
      <c r="F7" s="306" t="s">
        <v>1086</v>
      </c>
      <c r="G7" s="306" t="s">
        <v>1086</v>
      </c>
      <c r="H7" s="306" t="s">
        <v>1086</v>
      </c>
      <c r="I7" s="306" t="s">
        <v>1086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 t="s">
        <v>54</v>
      </c>
      <c r="G8" s="306" t="s">
        <v>1087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781</v>
      </c>
      <c r="F9" s="306" t="s">
        <v>54</v>
      </c>
      <c r="G9" s="306" t="s">
        <v>1087</v>
      </c>
      <c r="H9" s="336" t="s">
        <v>58</v>
      </c>
      <c r="I9" s="306" t="s">
        <v>58</v>
      </c>
      <c r="J9" s="393"/>
      <c r="K9" s="300"/>
      <c r="L9" s="61"/>
      <c r="M9" s="415" t="s">
        <v>1077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781</v>
      </c>
      <c r="F10" s="306" t="s">
        <v>54</v>
      </c>
      <c r="G10" s="306" t="s">
        <v>1087</v>
      </c>
      <c r="H10" s="336" t="s">
        <v>1088</v>
      </c>
      <c r="I10" s="306" t="s">
        <v>1089</v>
      </c>
      <c r="J10" s="353" t="s">
        <v>1077</v>
      </c>
      <c r="K10" s="300"/>
      <c r="L10" s="61"/>
      <c r="M10" s="414" t="s">
        <v>55</v>
      </c>
      <c r="N10" s="417">
        <f>COUNTIF(E7:I28, "*James*")/2</f>
        <v>0</v>
      </c>
      <c r="O10" s="419" t="s">
        <v>520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781</v>
      </c>
      <c r="F11" s="306" t="s">
        <v>54</v>
      </c>
      <c r="G11" s="306" t="s">
        <v>1087</v>
      </c>
      <c r="H11" s="336" t="s">
        <v>1088</v>
      </c>
      <c r="I11" s="306" t="s">
        <v>284</v>
      </c>
      <c r="J11" s="353" t="s">
        <v>1077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1090</v>
      </c>
      <c r="F12" s="306" t="s">
        <v>54</v>
      </c>
      <c r="G12" s="306" t="s">
        <v>1087</v>
      </c>
      <c r="H12" s="336" t="s">
        <v>1088</v>
      </c>
      <c r="I12" s="306" t="s">
        <v>284</v>
      </c>
      <c r="J12" s="353" t="s">
        <v>1077</v>
      </c>
      <c r="K12" s="300"/>
      <c r="L12" s="61"/>
      <c r="M12" s="414" t="s">
        <v>57</v>
      </c>
      <c r="N12" s="417">
        <f>COUNTIF(E7:I28, "*Rafi*")/2</f>
        <v>0</v>
      </c>
      <c r="O12" s="419" t="s">
        <v>520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1090</v>
      </c>
      <c r="F13" s="306" t="s">
        <v>1086</v>
      </c>
      <c r="G13" s="306" t="s">
        <v>1087</v>
      </c>
      <c r="H13" s="336" t="s">
        <v>1089</v>
      </c>
      <c r="I13" s="306" t="s">
        <v>284</v>
      </c>
      <c r="J13" s="353" t="s">
        <v>1077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1090</v>
      </c>
      <c r="F14" s="306" t="s">
        <v>1086</v>
      </c>
      <c r="G14" s="306" t="s">
        <v>1087</v>
      </c>
      <c r="H14" s="336" t="s">
        <v>1089</v>
      </c>
      <c r="I14" s="306" t="s">
        <v>1091</v>
      </c>
      <c r="J14" s="353" t="s">
        <v>1077</v>
      </c>
      <c r="K14" s="300"/>
      <c r="L14" s="61"/>
      <c r="M14" s="414" t="s">
        <v>59</v>
      </c>
      <c r="N14" s="417">
        <f>COUNTIF(E7:I28, "*Nicholas*")/2</f>
        <v>0</v>
      </c>
      <c r="O14" s="419" t="s">
        <v>520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1090</v>
      </c>
      <c r="F15" s="306" t="s">
        <v>1086</v>
      </c>
      <c r="G15" s="306" t="s">
        <v>1092</v>
      </c>
      <c r="H15" s="336" t="s">
        <v>1089</v>
      </c>
      <c r="I15" s="306" t="s">
        <v>1093</v>
      </c>
      <c r="J15" s="353" t="s">
        <v>1077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06" t="s">
        <v>1090</v>
      </c>
      <c r="F16" s="306" t="s">
        <v>1086</v>
      </c>
      <c r="G16" s="306" t="s">
        <v>1094</v>
      </c>
      <c r="H16" s="336" t="s">
        <v>1088</v>
      </c>
      <c r="I16" s="306" t="s">
        <v>1091</v>
      </c>
      <c r="J16" s="353" t="s">
        <v>1077</v>
      </c>
      <c r="K16" s="300"/>
      <c r="L16" s="61"/>
      <c r="M16" s="414" t="s">
        <v>61</v>
      </c>
      <c r="N16" s="417">
        <f>COUNTIF(E7:I28, "*Tai Wei*")/2</f>
        <v>0</v>
      </c>
      <c r="O16" s="419" t="s">
        <v>871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1090</v>
      </c>
      <c r="F17" s="306" t="s">
        <v>1095</v>
      </c>
      <c r="G17" s="306" t="s">
        <v>1094</v>
      </c>
      <c r="H17" s="336" t="s">
        <v>1096</v>
      </c>
      <c r="I17" s="306" t="s">
        <v>1097</v>
      </c>
      <c r="J17" s="353" t="s">
        <v>1077</v>
      </c>
      <c r="K17" s="300"/>
      <c r="L17" s="61"/>
      <c r="M17" s="414" t="s">
        <v>829</v>
      </c>
      <c r="N17" s="417">
        <f>COUNTIF(E7:I28, "*Casey*")/2</f>
        <v>0</v>
      </c>
      <c r="O17" s="419" t="s">
        <v>520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06" t="s">
        <v>1090</v>
      </c>
      <c r="F18" s="306" t="s">
        <v>1098</v>
      </c>
      <c r="G18" s="306" t="s">
        <v>1099</v>
      </c>
      <c r="H18" s="336" t="s">
        <v>1100</v>
      </c>
      <c r="I18" s="306" t="s">
        <v>1097</v>
      </c>
      <c r="J18" s="353" t="s">
        <v>1077</v>
      </c>
      <c r="K18" s="300"/>
      <c r="L18" s="61"/>
      <c r="M18" s="414" t="s">
        <v>62</v>
      </c>
      <c r="N18" s="417">
        <f>COUNTIF(E7:I28, "*Vijay*")/2</f>
        <v>0</v>
      </c>
      <c r="O18" s="419" t="s">
        <v>520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06" t="s">
        <v>1090</v>
      </c>
      <c r="F19" s="306" t="s">
        <v>1101</v>
      </c>
      <c r="G19" s="306" t="s">
        <v>283</v>
      </c>
      <c r="H19" s="336" t="s">
        <v>1100</v>
      </c>
      <c r="I19" s="306" t="s">
        <v>1102</v>
      </c>
      <c r="J19" s="353" t="s">
        <v>1077</v>
      </c>
      <c r="K19" s="300"/>
      <c r="L19" s="61"/>
      <c r="M19" s="414" t="s">
        <v>63</v>
      </c>
      <c r="N19" s="417">
        <f>COUNTIF(E7:I28, "*Griselda*")/2</f>
        <v>0</v>
      </c>
      <c r="O19" s="419" t="s">
        <v>520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06" t="s">
        <v>1090</v>
      </c>
      <c r="F20" s="306" t="s">
        <v>1103</v>
      </c>
      <c r="G20" s="306" t="s">
        <v>283</v>
      </c>
      <c r="H20" s="336" t="s">
        <v>1100</v>
      </c>
      <c r="I20" s="306" t="s">
        <v>284</v>
      </c>
      <c r="J20" s="353" t="s">
        <v>1077</v>
      </c>
      <c r="K20" s="300"/>
      <c r="L20" s="61"/>
      <c r="M20" s="414" t="s">
        <v>64</v>
      </c>
      <c r="N20" s="417">
        <f>COUNTIF(E7:I28, "*Haikal*")/2</f>
        <v>0</v>
      </c>
      <c r="O20" s="419" t="s">
        <v>520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06" t="s">
        <v>785</v>
      </c>
      <c r="F21" s="306" t="s">
        <v>330</v>
      </c>
      <c r="G21" s="306" t="s">
        <v>1104</v>
      </c>
      <c r="H21" s="336" t="s">
        <v>1100</v>
      </c>
      <c r="I21" s="306" t="s">
        <v>284</v>
      </c>
      <c r="J21" s="353" t="s">
        <v>1077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18" t="s">
        <v>113</v>
      </c>
      <c r="E22" s="306" t="s">
        <v>785</v>
      </c>
      <c r="F22" s="306" t="s">
        <v>1105</v>
      </c>
      <c r="G22" s="306" t="s">
        <v>1104</v>
      </c>
      <c r="H22" s="336" t="s">
        <v>1016</v>
      </c>
      <c r="I22" s="306" t="s">
        <v>1063</v>
      </c>
      <c r="J22" s="353" t="s">
        <v>1077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73" t="s">
        <v>785</v>
      </c>
      <c r="F23" s="306" t="s">
        <v>54</v>
      </c>
      <c r="G23" s="306" t="s">
        <v>1106</v>
      </c>
      <c r="H23" s="336" t="s">
        <v>1016</v>
      </c>
      <c r="I23" s="306" t="s">
        <v>1063</v>
      </c>
      <c r="J23" s="353" t="s">
        <v>1077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73" t="s">
        <v>785</v>
      </c>
      <c r="F24" s="306" t="s">
        <v>1022</v>
      </c>
      <c r="G24" s="306" t="s">
        <v>1107</v>
      </c>
      <c r="H24" s="372" t="s">
        <v>500</v>
      </c>
      <c r="I24" s="306" t="s">
        <v>1063</v>
      </c>
      <c r="J24" s="353" t="s">
        <v>1077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73" t="s">
        <v>785</v>
      </c>
      <c r="F25" s="306" t="s">
        <v>1108</v>
      </c>
      <c r="G25" s="306" t="s">
        <v>1107</v>
      </c>
      <c r="H25" s="372" t="s">
        <v>500</v>
      </c>
      <c r="I25" s="306" t="s">
        <v>1063</v>
      </c>
      <c r="J25" s="353" t="s">
        <v>1077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73" t="s">
        <v>785</v>
      </c>
      <c r="F26" s="306" t="s">
        <v>1109</v>
      </c>
      <c r="G26" s="306" t="s">
        <v>1107</v>
      </c>
      <c r="H26" s="372" t="s">
        <v>284</v>
      </c>
      <c r="I26" s="306" t="s">
        <v>1063</v>
      </c>
      <c r="J26" s="353" t="s">
        <v>1077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06" t="s">
        <v>785</v>
      </c>
      <c r="F27" s="306" t="s">
        <v>1110</v>
      </c>
      <c r="G27" s="306" t="s">
        <v>1107</v>
      </c>
      <c r="H27" s="372" t="s">
        <v>284</v>
      </c>
      <c r="I27" s="306" t="s">
        <v>1063</v>
      </c>
      <c r="J27" s="353" t="s">
        <v>1077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06" t="s">
        <v>785</v>
      </c>
      <c r="F28" s="306" t="s">
        <v>1111</v>
      </c>
      <c r="G28" s="306" t="s">
        <v>1112</v>
      </c>
      <c r="H28" s="372" t="s">
        <v>500</v>
      </c>
      <c r="I28" s="306" t="s">
        <v>1113</v>
      </c>
      <c r="J28" s="353" t="s">
        <v>1077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 t="s">
        <v>1077</v>
      </c>
      <c r="J29" s="353" t="s">
        <v>1077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 t="s">
        <v>1077</v>
      </c>
      <c r="J30" s="353" t="s">
        <v>1077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353" t="s">
        <v>1077</v>
      </c>
      <c r="J31" s="353" t="s">
        <v>1077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353" t="s">
        <v>1077</v>
      </c>
      <c r="J32" s="353" t="s">
        <v>1077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353" t="s">
        <v>1077</v>
      </c>
      <c r="J33" s="353" t="s">
        <v>1077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353" t="s">
        <v>1077</v>
      </c>
      <c r="J34" s="353" t="s">
        <v>1077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353" t="s">
        <v>1077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353" t="s">
        <v>1077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353" t="s">
        <v>1077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353" t="s">
        <v>1077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656"/>
      <c r="D41" s="656"/>
      <c r="E41" s="656"/>
      <c r="F41" s="65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1114</v>
      </c>
    </row>
    <row r="50" spans="2:15">
      <c r="B50" s="387" t="s">
        <v>136</v>
      </c>
      <c r="D50" t="s">
        <v>1083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20" priority="1">
      <formula>AND(ISNUMBER(N6), N6&gt;=5, NOT(ISBLANK(O6)))</formula>
    </cfRule>
    <cfRule type="expression" dxfId="119" priority="2">
      <formula>AND(ISNUMBER(N6), N6&gt;=5)</formula>
    </cfRule>
    <cfRule type="expression" dxfId="118" priority="3">
      <formula>AND(ISNUMBER(N6), N6&lt;5, NOT(ISBLANK(O6)))</formula>
    </cfRule>
    <cfRule type="expression" dxfId="11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1115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1116</v>
      </c>
      <c r="F5" s="223" t="s">
        <v>1117</v>
      </c>
      <c r="G5" s="223" t="s">
        <v>1118</v>
      </c>
      <c r="H5" s="223" t="s">
        <v>1119</v>
      </c>
      <c r="I5" s="223" t="s">
        <v>1120</v>
      </c>
      <c r="J5" s="223" t="s">
        <v>1121</v>
      </c>
      <c r="K5" s="223">
        <v>44936</v>
      </c>
      <c r="L5" s="61"/>
      <c r="M5" s="423" t="s">
        <v>80</v>
      </c>
      <c r="N5" s="421" t="s">
        <v>81</v>
      </c>
      <c r="O5" s="425" t="s">
        <v>869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1122</v>
      </c>
      <c r="F6" s="282" t="s">
        <v>1122</v>
      </c>
      <c r="G6" s="282" t="s">
        <v>1122</v>
      </c>
      <c r="H6" s="282" t="s">
        <v>1122</v>
      </c>
      <c r="I6" s="282" t="s">
        <v>1122</v>
      </c>
      <c r="J6" s="392"/>
      <c r="K6" s="276"/>
      <c r="L6" s="61"/>
      <c r="M6" s="424" t="s">
        <v>781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/>
      <c r="F7" s="306" t="s">
        <v>53</v>
      </c>
      <c r="G7" s="306" t="s">
        <v>1123</v>
      </c>
      <c r="H7" s="362"/>
      <c r="I7" s="306" t="s">
        <v>1123</v>
      </c>
      <c r="J7" s="393" t="s">
        <v>284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 t="s">
        <v>53</v>
      </c>
      <c r="G8" s="306" t="s">
        <v>1123</v>
      </c>
      <c r="H8" s="362"/>
      <c r="I8" s="306" t="s">
        <v>1123</v>
      </c>
      <c r="J8" s="393" t="s">
        <v>284</v>
      </c>
      <c r="K8" s="300"/>
      <c r="L8" s="61"/>
      <c r="M8" s="414" t="s">
        <v>54</v>
      </c>
      <c r="N8" s="417">
        <f>COUNTIF(E7:I28, "*YZ*")/2</f>
        <v>0</v>
      </c>
      <c r="O8" s="419" t="s">
        <v>871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284</v>
      </c>
      <c r="F9" s="306" t="s">
        <v>53</v>
      </c>
      <c r="G9" s="306" t="s">
        <v>1124</v>
      </c>
      <c r="H9" s="362"/>
      <c r="I9" s="306" t="s">
        <v>1125</v>
      </c>
      <c r="J9" s="393" t="s">
        <v>284</v>
      </c>
      <c r="K9" s="300"/>
      <c r="L9" s="61"/>
      <c r="M9" s="415" t="s">
        <v>1077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284</v>
      </c>
      <c r="F10" s="306" t="s">
        <v>53</v>
      </c>
      <c r="G10" s="306" t="s">
        <v>962</v>
      </c>
      <c r="H10" s="362"/>
      <c r="I10" s="306" t="s">
        <v>1126</v>
      </c>
      <c r="J10" s="393" t="s">
        <v>500</v>
      </c>
      <c r="K10" s="300"/>
      <c r="L10" s="61"/>
      <c r="M10" s="414" t="s">
        <v>55</v>
      </c>
      <c r="N10" s="417">
        <f>COUNTIF(E7:I28, "*James*")/2</f>
        <v>0</v>
      </c>
      <c r="O10" s="419" t="s">
        <v>520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284</v>
      </c>
      <c r="F11" s="306" t="s">
        <v>1127</v>
      </c>
      <c r="G11" s="306" t="s">
        <v>962</v>
      </c>
      <c r="H11" s="362"/>
      <c r="I11" s="306" t="s">
        <v>1125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284</v>
      </c>
      <c r="F12" s="306" t="s">
        <v>1127</v>
      </c>
      <c r="G12" s="306" t="s">
        <v>962</v>
      </c>
      <c r="H12" s="388"/>
      <c r="I12" s="306" t="s">
        <v>1128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520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284</v>
      </c>
      <c r="F13" s="306" t="s">
        <v>1129</v>
      </c>
      <c r="G13" s="306" t="s">
        <v>962</v>
      </c>
      <c r="H13" s="388"/>
      <c r="I13" s="306" t="s">
        <v>1128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284</v>
      </c>
      <c r="F14" s="306" t="s">
        <v>1130</v>
      </c>
      <c r="G14" s="306" t="s">
        <v>962</v>
      </c>
      <c r="H14" s="388"/>
      <c r="I14" s="306" t="s">
        <v>1131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520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284</v>
      </c>
      <c r="F15" s="306" t="s">
        <v>1130</v>
      </c>
      <c r="G15" s="306" t="s">
        <v>962</v>
      </c>
      <c r="H15" s="388"/>
      <c r="I15" s="306" t="s">
        <v>1132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06" t="s">
        <v>1133</v>
      </c>
      <c r="F16" s="306" t="s">
        <v>1130</v>
      </c>
      <c r="G16" s="306" t="s">
        <v>962</v>
      </c>
      <c r="H16" s="388"/>
      <c r="I16" s="306" t="s">
        <v>1131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871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1133</v>
      </c>
      <c r="F17" s="306" t="s">
        <v>1130</v>
      </c>
      <c r="G17" s="306" t="s">
        <v>1112</v>
      </c>
      <c r="H17" s="362"/>
      <c r="I17" s="306" t="s">
        <v>1131</v>
      </c>
      <c r="J17" s="393"/>
      <c r="K17" s="300"/>
      <c r="L17" s="61"/>
      <c r="M17" s="414" t="s">
        <v>829</v>
      </c>
      <c r="N17" s="417">
        <f>COUNTIF(E7:I28, "*Casey*")/2</f>
        <v>0</v>
      </c>
      <c r="O17" s="419" t="s">
        <v>520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06" t="s">
        <v>1133</v>
      </c>
      <c r="F18" s="306" t="s">
        <v>1134</v>
      </c>
      <c r="G18" s="306" t="s">
        <v>1135</v>
      </c>
      <c r="H18" s="362"/>
      <c r="I18" s="306" t="s">
        <v>1131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520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06" t="s">
        <v>982</v>
      </c>
      <c r="F19" s="306" t="s">
        <v>1136</v>
      </c>
      <c r="G19" s="306" t="s">
        <v>1135</v>
      </c>
      <c r="H19" s="388"/>
      <c r="I19" s="306" t="s">
        <v>1131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520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06" t="s">
        <v>1056</v>
      </c>
      <c r="F20" s="306" t="s">
        <v>1137</v>
      </c>
      <c r="G20" s="306" t="s">
        <v>1135</v>
      </c>
      <c r="H20" s="388"/>
      <c r="I20" s="306" t="s">
        <v>1064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06" t="s">
        <v>56</v>
      </c>
      <c r="F21" s="306" t="s">
        <v>1138</v>
      </c>
      <c r="G21" s="306" t="s">
        <v>1080</v>
      </c>
      <c r="H21" s="388"/>
      <c r="I21" s="306" t="s">
        <v>1064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06" t="s">
        <v>56</v>
      </c>
      <c r="F22" s="306" t="s">
        <v>1138</v>
      </c>
      <c r="G22" s="306" t="s">
        <v>1112</v>
      </c>
      <c r="H22" s="388"/>
      <c r="I22" s="306" t="s">
        <v>1064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06" t="s">
        <v>56</v>
      </c>
      <c r="F23" s="306" t="s">
        <v>1138</v>
      </c>
      <c r="G23" s="306" t="s">
        <v>1139</v>
      </c>
      <c r="H23" s="388"/>
      <c r="I23" s="306" t="s">
        <v>1064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06" t="s">
        <v>56</v>
      </c>
      <c r="F24" s="306" t="s">
        <v>1138</v>
      </c>
      <c r="G24" s="306" t="s">
        <v>1140</v>
      </c>
      <c r="H24" s="388"/>
      <c r="I24" s="306" t="s">
        <v>1064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06" t="s">
        <v>56</v>
      </c>
      <c r="F25" s="306" t="s">
        <v>1141</v>
      </c>
      <c r="G25" s="306" t="s">
        <v>1140</v>
      </c>
      <c r="H25" s="388"/>
      <c r="I25" s="306" t="s">
        <v>1064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06" t="s">
        <v>56</v>
      </c>
      <c r="F26" s="306" t="s">
        <v>1142</v>
      </c>
      <c r="G26" s="306" t="s">
        <v>1140</v>
      </c>
      <c r="H26" s="388"/>
      <c r="I26" s="306" t="s">
        <v>962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06" t="s">
        <v>56</v>
      </c>
      <c r="F27" s="374" t="s">
        <v>1143</v>
      </c>
      <c r="G27" s="372" t="s">
        <v>542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06" t="s">
        <v>56</v>
      </c>
      <c r="F28" s="374" t="s">
        <v>1143</v>
      </c>
      <c r="G28" s="372" t="s">
        <v>542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656"/>
      <c r="D41" s="656"/>
      <c r="E41" s="656"/>
      <c r="F41" s="65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1114</v>
      </c>
    </row>
    <row r="50" spans="2:15">
      <c r="B50" s="387" t="s">
        <v>136</v>
      </c>
      <c r="D50" t="s">
        <v>1083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16" priority="1">
      <formula>AND(ISNUMBER(N6), N6&gt;=5, NOT(ISBLANK(O6)))</formula>
    </cfRule>
    <cfRule type="expression" dxfId="115" priority="2">
      <formula>AND(ISNUMBER(N6), N6&gt;=5)</formula>
    </cfRule>
    <cfRule type="expression" dxfId="114" priority="3">
      <formula>AND(ISNUMBER(N6), N6&lt;5, NOT(ISBLANK(O6)))</formula>
    </cfRule>
    <cfRule type="expression" dxfId="11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7.5703125" customWidth="1"/>
    <col min="7" max="7" width="39.4257812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1144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1145</v>
      </c>
      <c r="F5" s="223" t="s">
        <v>1146</v>
      </c>
      <c r="G5" s="223" t="s">
        <v>1147</v>
      </c>
      <c r="H5" s="223" t="s">
        <v>1148</v>
      </c>
      <c r="I5" s="223" t="s">
        <v>1149</v>
      </c>
      <c r="J5" s="223" t="s">
        <v>1150</v>
      </c>
      <c r="K5" s="223" t="s">
        <v>1151</v>
      </c>
      <c r="L5" s="61"/>
      <c r="M5" s="423" t="s">
        <v>80</v>
      </c>
      <c r="N5" s="421" t="s">
        <v>81</v>
      </c>
      <c r="O5" s="425" t="s">
        <v>869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446</v>
      </c>
      <c r="F6" s="282" t="s">
        <v>446</v>
      </c>
      <c r="G6" s="282" t="s">
        <v>446</v>
      </c>
      <c r="H6" s="282" t="s">
        <v>446</v>
      </c>
      <c r="I6" s="282" t="s">
        <v>446</v>
      </c>
      <c r="J6" s="392"/>
      <c r="K6" s="276"/>
      <c r="L6" s="61"/>
      <c r="M6" s="424" t="s">
        <v>781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285</v>
      </c>
      <c r="F7" s="306" t="s">
        <v>1152</v>
      </c>
      <c r="G7" s="306" t="s">
        <v>54</v>
      </c>
      <c r="H7" s="306" t="s">
        <v>330</v>
      </c>
      <c r="I7" s="336" t="s">
        <v>1153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54</v>
      </c>
      <c r="F8" s="306" t="s">
        <v>1066</v>
      </c>
      <c r="G8" s="306" t="s">
        <v>54</v>
      </c>
      <c r="H8" s="306" t="s">
        <v>330</v>
      </c>
      <c r="I8" s="372" t="s">
        <v>1112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54</v>
      </c>
      <c r="F9" s="306" t="s">
        <v>1154</v>
      </c>
      <c r="G9" s="372" t="s">
        <v>284</v>
      </c>
      <c r="H9" s="306" t="s">
        <v>330</v>
      </c>
      <c r="I9" s="372" t="s">
        <v>1112</v>
      </c>
      <c r="J9" s="393"/>
      <c r="K9" s="300"/>
      <c r="L9" s="61"/>
      <c r="M9" s="415" t="s">
        <v>1077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54</v>
      </c>
      <c r="F10" s="306" t="s">
        <v>1155</v>
      </c>
      <c r="G10" s="372" t="s">
        <v>284</v>
      </c>
      <c r="H10" s="306" t="s">
        <v>330</v>
      </c>
      <c r="I10" s="372" t="s">
        <v>1112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520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54</v>
      </c>
      <c r="F11" s="306" t="s">
        <v>1155</v>
      </c>
      <c r="G11" s="213" t="s">
        <v>284</v>
      </c>
      <c r="H11" s="306" t="s">
        <v>1156</v>
      </c>
      <c r="I11" s="372" t="s">
        <v>1112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30" t="s">
        <v>54</v>
      </c>
      <c r="F12" s="374" t="s">
        <v>1157</v>
      </c>
      <c r="G12" s="336" t="s">
        <v>982</v>
      </c>
      <c r="H12" s="306" t="s">
        <v>1156</v>
      </c>
      <c r="I12" s="372" t="s">
        <v>1112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520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30" t="s">
        <v>54</v>
      </c>
      <c r="F13" s="374" t="s">
        <v>1133</v>
      </c>
      <c r="G13" s="336" t="s">
        <v>982</v>
      </c>
      <c r="H13" s="306" t="s">
        <v>1156</v>
      </c>
      <c r="I13" s="372" t="s">
        <v>1112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70" t="s">
        <v>54</v>
      </c>
      <c r="F14" s="374" t="s">
        <v>339</v>
      </c>
      <c r="G14" s="336" t="s">
        <v>982</v>
      </c>
      <c r="H14" s="306" t="s">
        <v>1156</v>
      </c>
      <c r="I14" s="372" t="s">
        <v>1112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520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70" t="s">
        <v>54</v>
      </c>
      <c r="F15" s="374" t="s">
        <v>339</v>
      </c>
      <c r="G15" s="336" t="s">
        <v>982</v>
      </c>
      <c r="H15" s="306" t="s">
        <v>1156</v>
      </c>
      <c r="I15" s="372" t="s">
        <v>1112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12" t="s">
        <v>54</v>
      </c>
      <c r="F16" s="374" t="s">
        <v>1158</v>
      </c>
      <c r="G16" s="336" t="s">
        <v>982</v>
      </c>
      <c r="H16" s="306" t="s">
        <v>1156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1159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1160</v>
      </c>
      <c r="F17" s="374" t="s">
        <v>1161</v>
      </c>
      <c r="G17" s="336" t="s">
        <v>982</v>
      </c>
      <c r="H17" s="306" t="s">
        <v>1156</v>
      </c>
      <c r="I17" s="336" t="s">
        <v>283</v>
      </c>
      <c r="J17" s="393"/>
      <c r="K17" s="300"/>
      <c r="L17" s="61"/>
      <c r="M17" s="414" t="s">
        <v>829</v>
      </c>
      <c r="N17" s="417">
        <f>COUNTIF(E7:I28, "*Casey*")/2</f>
        <v>0</v>
      </c>
      <c r="O17" s="419" t="s">
        <v>520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523</v>
      </c>
      <c r="F18" s="374" t="s">
        <v>1158</v>
      </c>
      <c r="G18" s="372" t="s">
        <v>1162</v>
      </c>
      <c r="H18" s="306" t="s">
        <v>1156</v>
      </c>
      <c r="I18" s="336" t="s">
        <v>1160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520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523</v>
      </c>
      <c r="F19" s="374" t="s">
        <v>339</v>
      </c>
      <c r="G19" s="213" t="s">
        <v>1162</v>
      </c>
      <c r="H19" s="306" t="s">
        <v>1156</v>
      </c>
      <c r="I19" s="336" t="s">
        <v>1163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520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523</v>
      </c>
      <c r="F20" s="374" t="s">
        <v>339</v>
      </c>
      <c r="G20" s="213" t="s">
        <v>1164</v>
      </c>
      <c r="H20" s="306" t="s">
        <v>1156</v>
      </c>
      <c r="I20" s="372" t="s">
        <v>1165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1166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523</v>
      </c>
      <c r="F21" s="374" t="s">
        <v>1167</v>
      </c>
      <c r="G21" s="213" t="s">
        <v>1133</v>
      </c>
      <c r="H21" s="336" t="s">
        <v>1168</v>
      </c>
      <c r="I21" s="372" t="s">
        <v>1165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523</v>
      </c>
      <c r="F22" s="374" t="s">
        <v>1167</v>
      </c>
      <c r="G22" s="372" t="s">
        <v>1068</v>
      </c>
      <c r="H22" s="336" t="s">
        <v>1168</v>
      </c>
      <c r="I22" s="372" t="s">
        <v>1165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36" t="s">
        <v>523</v>
      </c>
      <c r="F23" s="374" t="s">
        <v>500</v>
      </c>
      <c r="G23" s="372" t="s">
        <v>1169</v>
      </c>
      <c r="H23" s="336" t="s">
        <v>1170</v>
      </c>
      <c r="I23" s="372" t="s">
        <v>1171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36" t="s">
        <v>523</v>
      </c>
      <c r="F24" s="374" t="s">
        <v>500</v>
      </c>
      <c r="G24" s="372" t="s">
        <v>1172</v>
      </c>
      <c r="H24" s="336" t="s">
        <v>1170</v>
      </c>
      <c r="I24" s="372" t="s">
        <v>1171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36" t="s">
        <v>1160</v>
      </c>
      <c r="F25" s="374" t="s">
        <v>500</v>
      </c>
      <c r="G25" s="372" t="s">
        <v>1173</v>
      </c>
      <c r="H25" s="372" t="s">
        <v>53</v>
      </c>
      <c r="I25" s="372" t="s">
        <v>1174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58" t="s">
        <v>286</v>
      </c>
      <c r="F26" s="374" t="s">
        <v>1175</v>
      </c>
      <c r="G26" s="372" t="s">
        <v>1173</v>
      </c>
      <c r="H26" s="372" t="s">
        <v>53</v>
      </c>
      <c r="I26" s="372" t="s">
        <v>1174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 t="s">
        <v>286</v>
      </c>
      <c r="F27" s="374" t="s">
        <v>1175</v>
      </c>
      <c r="G27" s="372" t="s">
        <v>1173</v>
      </c>
      <c r="H27" s="372" t="s">
        <v>53</v>
      </c>
      <c r="I27" s="372" t="s">
        <v>1174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58" t="s">
        <v>286</v>
      </c>
      <c r="F28" s="374" t="s">
        <v>1175</v>
      </c>
      <c r="G28" s="372" t="s">
        <v>1173</v>
      </c>
      <c r="H28" s="372" t="s">
        <v>53</v>
      </c>
      <c r="I28" s="372" t="s">
        <v>1174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656"/>
      <c r="D41" s="656"/>
      <c r="E41" s="656"/>
      <c r="F41" s="65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1114</v>
      </c>
    </row>
    <row r="50" spans="2:15">
      <c r="B50" s="387" t="s">
        <v>136</v>
      </c>
      <c r="D50" t="s">
        <v>1176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12" priority="1">
      <formula>AND(ISNUMBER(N6), N6&gt;=5, NOT(ISBLANK(O6)))</formula>
    </cfRule>
    <cfRule type="expression" dxfId="111" priority="2">
      <formula>AND(ISNUMBER(N6), N6&gt;=5)</formula>
    </cfRule>
    <cfRule type="expression" dxfId="110" priority="3">
      <formula>AND(ISNUMBER(N6), N6&lt;5, NOT(ISBLANK(O6)))</formula>
    </cfRule>
    <cfRule type="expression" dxfId="10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33.7109375" bestFit="1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1177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45239</v>
      </c>
      <c r="F5" s="223">
        <v>45269</v>
      </c>
      <c r="G5" s="223" t="s">
        <v>1178</v>
      </c>
      <c r="H5" s="223" t="s">
        <v>1179</v>
      </c>
      <c r="I5" s="223" t="s">
        <v>1180</v>
      </c>
      <c r="J5" s="360" t="s">
        <v>1181</v>
      </c>
      <c r="K5" s="223" t="s">
        <v>1182</v>
      </c>
      <c r="L5" s="61"/>
      <c r="M5" s="423" t="s">
        <v>80</v>
      </c>
      <c r="N5" s="421" t="s">
        <v>81</v>
      </c>
      <c r="O5" s="425" t="s">
        <v>869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901</v>
      </c>
      <c r="F6" s="282" t="s">
        <v>901</v>
      </c>
      <c r="G6" s="282" t="s">
        <v>901</v>
      </c>
      <c r="H6" s="282" t="s">
        <v>901</v>
      </c>
      <c r="I6" s="282" t="s">
        <v>901</v>
      </c>
      <c r="J6" s="390"/>
      <c r="K6" s="276"/>
      <c r="L6" s="61"/>
      <c r="M6" s="424" t="s">
        <v>781</v>
      </c>
      <c r="N6" s="417">
        <f>COUNTIF(E7:I28, "*Rowvan*")/2</f>
        <v>0</v>
      </c>
      <c r="O6" s="432" t="s">
        <v>1183</v>
      </c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1184</v>
      </c>
      <c r="F7" s="373" t="s">
        <v>1066</v>
      </c>
      <c r="G7" s="372" t="s">
        <v>1184</v>
      </c>
      <c r="H7" s="336" t="s">
        <v>1043</v>
      </c>
      <c r="I7" s="336" t="s">
        <v>284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1183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1184</v>
      </c>
      <c r="F8" s="373" t="s">
        <v>1066</v>
      </c>
      <c r="G8" s="436" t="s">
        <v>1184</v>
      </c>
      <c r="H8" s="336" t="s">
        <v>1043</v>
      </c>
      <c r="I8" s="372" t="s">
        <v>284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1184</v>
      </c>
      <c r="F9" s="372" t="s">
        <v>1066</v>
      </c>
      <c r="G9" s="302" t="s">
        <v>1185</v>
      </c>
      <c r="H9" s="336" t="s">
        <v>1043</v>
      </c>
      <c r="I9" s="372" t="s">
        <v>284</v>
      </c>
      <c r="J9" s="391"/>
      <c r="K9" s="300"/>
      <c r="L9" s="61"/>
      <c r="M9" s="415" t="s">
        <v>1077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1184</v>
      </c>
      <c r="F10" s="336" t="s">
        <v>1186</v>
      </c>
      <c r="G10" s="302" t="s">
        <v>1185</v>
      </c>
      <c r="H10" s="336" t="s">
        <v>1043</v>
      </c>
      <c r="I10" s="372" t="s">
        <v>284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1184</v>
      </c>
      <c r="F11" s="336" t="s">
        <v>1074</v>
      </c>
      <c r="G11" s="302" t="s">
        <v>1187</v>
      </c>
      <c r="H11" s="336" t="s">
        <v>1043</v>
      </c>
      <c r="I11" s="372" t="s">
        <v>284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1185</v>
      </c>
      <c r="F12" s="336" t="s">
        <v>58</v>
      </c>
      <c r="G12" s="302" t="s">
        <v>1187</v>
      </c>
      <c r="H12" s="336" t="s">
        <v>1043</v>
      </c>
      <c r="I12" s="372" t="s">
        <v>284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520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1185</v>
      </c>
      <c r="F13" s="434" t="s">
        <v>54</v>
      </c>
      <c r="G13" s="302" t="s">
        <v>1187</v>
      </c>
      <c r="H13" s="372" t="s">
        <v>284</v>
      </c>
      <c r="I13" s="372" t="s">
        <v>284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1185</v>
      </c>
      <c r="F14" s="435" t="s">
        <v>1188</v>
      </c>
      <c r="G14" s="302" t="s">
        <v>1187</v>
      </c>
      <c r="H14" s="372" t="s">
        <v>284</v>
      </c>
      <c r="I14" s="372" t="s">
        <v>284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520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1185</v>
      </c>
      <c r="F15" s="435" t="s">
        <v>1188</v>
      </c>
      <c r="G15" s="302" t="s">
        <v>54</v>
      </c>
      <c r="H15" s="372" t="s">
        <v>284</v>
      </c>
      <c r="I15" s="372" t="s">
        <v>284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33" t="s">
        <v>1189</v>
      </c>
      <c r="F16" s="374" t="s">
        <v>1188</v>
      </c>
      <c r="G16" s="355" t="s">
        <v>54</v>
      </c>
      <c r="H16" s="372" t="s">
        <v>1190</v>
      </c>
      <c r="I16" s="372" t="s">
        <v>284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1191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1189</v>
      </c>
      <c r="F17" s="306" t="s">
        <v>1192</v>
      </c>
      <c r="G17" s="336" t="s">
        <v>523</v>
      </c>
      <c r="H17" s="372" t="s">
        <v>482</v>
      </c>
      <c r="I17" s="372" t="s">
        <v>54</v>
      </c>
      <c r="J17" s="391"/>
      <c r="K17" s="300"/>
      <c r="L17" s="61"/>
      <c r="M17" s="414" t="s">
        <v>829</v>
      </c>
      <c r="N17" s="417">
        <f>COUNTIF(E7:I28, "*Casey*")/2</f>
        <v>0</v>
      </c>
      <c r="O17" s="419" t="s">
        <v>520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33" t="s">
        <v>1193</v>
      </c>
      <c r="F18" s="374" t="s">
        <v>1188</v>
      </c>
      <c r="G18" s="372" t="s">
        <v>523</v>
      </c>
      <c r="H18" s="372" t="s">
        <v>1194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520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33" t="s">
        <v>482</v>
      </c>
      <c r="F19" s="374" t="s">
        <v>1195</v>
      </c>
      <c r="G19" s="372" t="s">
        <v>523</v>
      </c>
      <c r="H19" s="372" t="s">
        <v>1194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520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33" t="s">
        <v>1196</v>
      </c>
      <c r="F20" s="374" t="s">
        <v>1197</v>
      </c>
      <c r="G20" s="372" t="s">
        <v>523</v>
      </c>
      <c r="H20" s="372" t="s">
        <v>1194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33" t="s">
        <v>1196</v>
      </c>
      <c r="F21" s="374" t="s">
        <v>1198</v>
      </c>
      <c r="G21" s="372" t="s">
        <v>523</v>
      </c>
      <c r="H21" s="372" t="s">
        <v>1199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33" t="s">
        <v>1196</v>
      </c>
      <c r="F22" s="374" t="s">
        <v>1198</v>
      </c>
      <c r="G22" s="437" t="s">
        <v>1200</v>
      </c>
      <c r="H22" s="372" t="s">
        <v>1199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30" t="s">
        <v>54</v>
      </c>
      <c r="F23" s="374" t="s">
        <v>1201</v>
      </c>
      <c r="G23" s="437" t="s">
        <v>1200</v>
      </c>
      <c r="H23" s="372" t="s">
        <v>1199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30" t="s">
        <v>54</v>
      </c>
      <c r="F24" s="374" t="s">
        <v>1201</v>
      </c>
      <c r="G24" s="370" t="s">
        <v>56</v>
      </c>
      <c r="H24" s="372" t="s">
        <v>1077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30" t="s">
        <v>54</v>
      </c>
      <c r="F25" s="374" t="s">
        <v>1202</v>
      </c>
      <c r="G25" s="370" t="s">
        <v>56</v>
      </c>
      <c r="H25" s="372" t="s">
        <v>1077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30" t="s">
        <v>54</v>
      </c>
      <c r="F26" s="374" t="s">
        <v>1203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30"/>
      <c r="F27" s="374" t="s">
        <v>1203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72"/>
      <c r="F28" s="374" t="s">
        <v>1204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656"/>
      <c r="D41" s="656"/>
      <c r="E41" s="656"/>
      <c r="F41" s="65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1114</v>
      </c>
    </row>
    <row r="50" spans="2:15">
      <c r="B50" s="387" t="s">
        <v>136</v>
      </c>
      <c r="D50" t="s">
        <v>1176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08" priority="1">
      <formula>AND(ISNUMBER(N6), N6&gt;=5, NOT(ISBLANK(O6)))</formula>
    </cfRule>
    <cfRule type="expression" dxfId="107" priority="2">
      <formula>AND(ISNUMBER(N6), N6&gt;=5)</formula>
    </cfRule>
    <cfRule type="expression" dxfId="106" priority="3">
      <formula>AND(ISNUMBER(N6), N6&lt;5, NOT(ISBLANK(O6)))</formula>
    </cfRule>
    <cfRule type="expression" dxfId="10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1205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80</v>
      </c>
      <c r="N5" s="421" t="s">
        <v>81</v>
      </c>
      <c r="O5" s="422" t="s">
        <v>869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1206</v>
      </c>
      <c r="F6" s="282" t="s">
        <v>1206</v>
      </c>
      <c r="G6" s="282" t="s">
        <v>1206</v>
      </c>
      <c r="H6" s="282" t="s">
        <v>1206</v>
      </c>
      <c r="I6" s="282" t="s">
        <v>1206</v>
      </c>
      <c r="J6" s="298"/>
      <c r="K6" s="276"/>
      <c r="L6" s="61"/>
      <c r="M6" s="424" t="s">
        <v>781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1207</v>
      </c>
      <c r="F7" s="373" t="s">
        <v>1208</v>
      </c>
      <c r="G7" s="372" t="s">
        <v>1209</v>
      </c>
      <c r="H7" s="336" t="s">
        <v>1209</v>
      </c>
      <c r="I7" s="336" t="s">
        <v>1209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1207</v>
      </c>
      <c r="F8" s="306" t="s">
        <v>1016</v>
      </c>
      <c r="G8" s="372" t="s">
        <v>1209</v>
      </c>
      <c r="H8" s="372" t="s">
        <v>284</v>
      </c>
      <c r="I8" s="372" t="s">
        <v>284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1016</v>
      </c>
      <c r="F9" s="306" t="s">
        <v>1210</v>
      </c>
      <c r="G9" s="372" t="s">
        <v>1211</v>
      </c>
      <c r="H9" s="372" t="s">
        <v>284</v>
      </c>
      <c r="I9" s="372" t="s">
        <v>284</v>
      </c>
      <c r="J9" s="318"/>
      <c r="K9" s="300"/>
      <c r="L9" s="61"/>
      <c r="M9" s="415" t="s">
        <v>1077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1016</v>
      </c>
      <c r="F10" s="306" t="s">
        <v>1210</v>
      </c>
      <c r="G10" s="372" t="s">
        <v>1212</v>
      </c>
      <c r="H10" s="372" t="s">
        <v>284</v>
      </c>
      <c r="I10" s="372" t="s">
        <v>284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320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1016</v>
      </c>
      <c r="F11" s="306" t="s">
        <v>1210</v>
      </c>
      <c r="G11" s="372" t="s">
        <v>1212</v>
      </c>
      <c r="H11" s="372" t="s">
        <v>284</v>
      </c>
      <c r="I11" s="372" t="s">
        <v>284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1016</v>
      </c>
      <c r="F12" s="431" t="s">
        <v>58</v>
      </c>
      <c r="G12" s="372" t="s">
        <v>1212</v>
      </c>
      <c r="H12" s="372" t="s">
        <v>284</v>
      </c>
      <c r="I12" s="372" t="s">
        <v>982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520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1016</v>
      </c>
      <c r="F13" s="373" t="s">
        <v>58</v>
      </c>
      <c r="G13" s="372" t="s">
        <v>1212</v>
      </c>
      <c r="H13" s="372" t="s">
        <v>284</v>
      </c>
      <c r="I13" s="372" t="s">
        <v>982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30" t="s">
        <v>1213</v>
      </c>
      <c r="F14" s="430" t="s">
        <v>1214</v>
      </c>
      <c r="G14" s="372" t="s">
        <v>1212</v>
      </c>
      <c r="H14" s="372" t="s">
        <v>284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520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30" t="s">
        <v>1213</v>
      </c>
      <c r="F15" s="374" t="s">
        <v>56</v>
      </c>
      <c r="G15" s="372" t="s">
        <v>1212</v>
      </c>
      <c r="H15" s="372" t="s">
        <v>284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36" t="s">
        <v>1016</v>
      </c>
      <c r="F16" s="374" t="s">
        <v>1188</v>
      </c>
      <c r="G16" s="372" t="s">
        <v>1190</v>
      </c>
      <c r="H16" s="372" t="s">
        <v>284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320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36" t="s">
        <v>1215</v>
      </c>
      <c r="F17" s="374" t="s">
        <v>1188</v>
      </c>
      <c r="G17" s="372" t="s">
        <v>1190</v>
      </c>
      <c r="H17" s="336" t="s">
        <v>53</v>
      </c>
      <c r="I17" s="372" t="s">
        <v>56</v>
      </c>
      <c r="J17" s="318"/>
      <c r="K17" s="300"/>
      <c r="L17" s="61"/>
      <c r="M17" s="414" t="s">
        <v>829</v>
      </c>
      <c r="N17" s="417">
        <f>COUNTIF(E7:I28, "*Casey*")/2</f>
        <v>0</v>
      </c>
      <c r="O17" s="419" t="s">
        <v>520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339</v>
      </c>
      <c r="F18" s="374" t="s">
        <v>1188</v>
      </c>
      <c r="G18" s="372" t="s">
        <v>1190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520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339</v>
      </c>
      <c r="F19" s="374" t="s">
        <v>56</v>
      </c>
      <c r="G19" s="372" t="s">
        <v>1216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520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339</v>
      </c>
      <c r="F20" s="374" t="s">
        <v>56</v>
      </c>
      <c r="G20" s="372" t="s">
        <v>1216</v>
      </c>
      <c r="H20" s="336" t="s">
        <v>53</v>
      </c>
      <c r="I20" s="336" t="s">
        <v>1217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339</v>
      </c>
      <c r="F21" s="374" t="s">
        <v>781</v>
      </c>
      <c r="G21" s="372" t="s">
        <v>1218</v>
      </c>
      <c r="H21" s="336" t="s">
        <v>53</v>
      </c>
      <c r="I21" s="336" t="s">
        <v>1217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339</v>
      </c>
      <c r="F22" s="374" t="s">
        <v>781</v>
      </c>
      <c r="G22" s="372" t="s">
        <v>1218</v>
      </c>
      <c r="H22" s="336" t="s">
        <v>53</v>
      </c>
      <c r="I22" s="336" t="s">
        <v>1217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1219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30" t="s">
        <v>1213</v>
      </c>
      <c r="F23" s="374" t="s">
        <v>1220</v>
      </c>
      <c r="G23" s="372" t="s">
        <v>1221</v>
      </c>
      <c r="H23" s="336" t="s">
        <v>53</v>
      </c>
      <c r="I23" s="336" t="s">
        <v>1217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30" t="s">
        <v>1213</v>
      </c>
      <c r="F24" s="374" t="s">
        <v>1220</v>
      </c>
      <c r="G24" s="372" t="s">
        <v>1222</v>
      </c>
      <c r="H24" s="374" t="s">
        <v>1011</v>
      </c>
      <c r="I24" s="336" t="s">
        <v>982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30" t="s">
        <v>1213</v>
      </c>
      <c r="F25" s="374" t="s">
        <v>1223</v>
      </c>
      <c r="G25" s="372" t="s">
        <v>1224</v>
      </c>
      <c r="H25" s="374" t="s">
        <v>1011</v>
      </c>
      <c r="I25" s="336" t="s">
        <v>982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30" t="s">
        <v>1213</v>
      </c>
      <c r="F26" s="374" t="s">
        <v>1223</v>
      </c>
      <c r="G26" s="372" t="s">
        <v>1224</v>
      </c>
      <c r="H26" s="374" t="s">
        <v>1011</v>
      </c>
      <c r="I26" s="336" t="s">
        <v>982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/>
      <c r="F27" s="374" t="s">
        <v>1223</v>
      </c>
      <c r="G27" s="372" t="s">
        <v>1224</v>
      </c>
      <c r="H27" s="374" t="s">
        <v>1011</v>
      </c>
      <c r="I27" s="336" t="s">
        <v>982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72"/>
      <c r="F28" s="374" t="s">
        <v>1223</v>
      </c>
      <c r="G28" s="372" t="s">
        <v>1224</v>
      </c>
      <c r="H28" s="374" t="s">
        <v>1011</v>
      </c>
      <c r="I28" s="336" t="s">
        <v>982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656"/>
      <c r="D41" s="656"/>
      <c r="E41" s="656"/>
      <c r="F41" s="65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1225</v>
      </c>
    </row>
    <row r="50" spans="2:15">
      <c r="B50" s="387" t="s">
        <v>136</v>
      </c>
      <c r="D50" t="s">
        <v>1176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04" priority="1">
      <formula>AND(ISNUMBER(N6), N6&gt;=5, NOT(ISBLANK(O6)))</formula>
    </cfRule>
    <cfRule type="expression" dxfId="103" priority="2">
      <formula>AND(ISNUMBER(N6), N6&gt;=5)</formula>
    </cfRule>
    <cfRule type="expression" dxfId="102" priority="3">
      <formula>AND(ISNUMBER(N6), N6&lt;5, NOT(ISBLANK(O6)))</formula>
    </cfRule>
    <cfRule type="expression" dxfId="10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1226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1227</v>
      </c>
      <c r="F5" s="223" t="s">
        <v>1228</v>
      </c>
      <c r="G5" s="223" t="s">
        <v>1229</v>
      </c>
      <c r="H5" s="360" t="s">
        <v>1230</v>
      </c>
      <c r="I5" s="223">
        <v>44935</v>
      </c>
      <c r="J5" s="223">
        <v>44966</v>
      </c>
      <c r="K5" s="223">
        <v>44994</v>
      </c>
      <c r="L5" s="61"/>
      <c r="M5" s="423" t="s">
        <v>80</v>
      </c>
      <c r="N5" s="421" t="s">
        <v>81</v>
      </c>
      <c r="O5" s="426" t="s">
        <v>869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1085</v>
      </c>
      <c r="F6" s="427" t="s">
        <v>1085</v>
      </c>
      <c r="G6" s="429" t="s">
        <v>1085</v>
      </c>
      <c r="H6" s="428"/>
      <c r="I6" s="282" t="s">
        <v>1085</v>
      </c>
      <c r="J6" s="298"/>
      <c r="K6" s="276"/>
      <c r="L6" s="61"/>
      <c r="M6" s="424" t="s">
        <v>781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1068</v>
      </c>
      <c r="F7" s="336" t="s">
        <v>1231</v>
      </c>
      <c r="G7" s="374" t="s">
        <v>1068</v>
      </c>
      <c r="H7" s="362"/>
      <c r="I7" s="336" t="s">
        <v>1068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1232</v>
      </c>
      <c r="P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56</v>
      </c>
      <c r="F8" s="336" t="s">
        <v>1231</v>
      </c>
      <c r="G8" s="374" t="s">
        <v>1068</v>
      </c>
      <c r="H8" s="362"/>
      <c r="I8" s="336" t="s">
        <v>1068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56</v>
      </c>
      <c r="F9" s="336" t="s">
        <v>1231</v>
      </c>
      <c r="G9" s="374" t="s">
        <v>1068</v>
      </c>
      <c r="H9" s="362"/>
      <c r="I9" s="336" t="s">
        <v>1233</v>
      </c>
      <c r="J9" s="318"/>
      <c r="K9" s="300"/>
      <c r="L9" s="61"/>
      <c r="M9" s="415" t="s">
        <v>1077</v>
      </c>
      <c r="N9" s="417">
        <f>COUNTIF(E7:I28, "*Henry*")/2</f>
        <v>0</v>
      </c>
      <c r="O9" s="413" t="s">
        <v>1234</v>
      </c>
      <c r="P9" s="199"/>
      <c r="Q9" s="224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56</v>
      </c>
      <c r="F10" s="336" t="s">
        <v>1231</v>
      </c>
      <c r="G10" s="374" t="s">
        <v>1068</v>
      </c>
      <c r="H10" s="362"/>
      <c r="I10" s="336" t="s">
        <v>1233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320</v>
      </c>
      <c r="P10" s="199"/>
      <c r="Q10" s="224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56</v>
      </c>
      <c r="F11" s="336" t="s">
        <v>1231</v>
      </c>
      <c r="G11" s="374" t="s">
        <v>1068</v>
      </c>
      <c r="H11" s="362"/>
      <c r="I11" s="336" t="s">
        <v>284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56</v>
      </c>
      <c r="F12" s="336" t="s">
        <v>1068</v>
      </c>
      <c r="G12" s="374" t="s">
        <v>1068</v>
      </c>
      <c r="H12" s="388"/>
      <c r="I12" s="336" t="s">
        <v>284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520</v>
      </c>
      <c r="P12" s="199"/>
      <c r="Q12" s="224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56</v>
      </c>
      <c r="F13" s="374" t="s">
        <v>1235</v>
      </c>
      <c r="G13" s="336" t="s">
        <v>1231</v>
      </c>
      <c r="H13" s="388"/>
      <c r="I13" s="336" t="s">
        <v>284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56</v>
      </c>
      <c r="F14" s="374" t="s">
        <v>757</v>
      </c>
      <c r="G14" s="336" t="s">
        <v>1231</v>
      </c>
      <c r="H14" s="388"/>
      <c r="I14" s="336" t="s">
        <v>284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520</v>
      </c>
      <c r="P14" s="199"/>
      <c r="Q14" s="224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56</v>
      </c>
      <c r="F15" s="374" t="s">
        <v>757</v>
      </c>
      <c r="G15" s="336" t="s">
        <v>1231</v>
      </c>
      <c r="H15" s="388"/>
      <c r="I15" s="336" t="s">
        <v>1236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36" t="s">
        <v>286</v>
      </c>
      <c r="F16" s="374" t="s">
        <v>64</v>
      </c>
      <c r="G16" s="336" t="s">
        <v>1231</v>
      </c>
      <c r="H16" s="388"/>
      <c r="I16" s="336" t="s">
        <v>1236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36" t="s">
        <v>286</v>
      </c>
      <c r="F17" s="374" t="s">
        <v>64</v>
      </c>
      <c r="G17" s="336" t="s">
        <v>1237</v>
      </c>
      <c r="H17" s="362"/>
      <c r="I17" s="336" t="s">
        <v>1184</v>
      </c>
      <c r="J17" s="318"/>
      <c r="K17" s="300"/>
      <c r="L17" s="61"/>
      <c r="M17" s="414" t="s">
        <v>829</v>
      </c>
      <c r="N17" s="417">
        <f>COUNTIF(E7:I28, "*Casey*")/2</f>
        <v>0</v>
      </c>
      <c r="O17" s="419" t="s">
        <v>520</v>
      </c>
      <c r="P17" s="199"/>
      <c r="Q17" s="224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286</v>
      </c>
      <c r="F18" s="374" t="s">
        <v>781</v>
      </c>
      <c r="G18" s="336" t="s">
        <v>1237</v>
      </c>
      <c r="H18" s="362"/>
      <c r="I18" s="336" t="s">
        <v>1238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520</v>
      </c>
      <c r="P18" s="199"/>
      <c r="Q18" s="224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286</v>
      </c>
      <c r="F19" s="374" t="s">
        <v>781</v>
      </c>
      <c r="G19" s="336" t="s">
        <v>1237</v>
      </c>
      <c r="H19" s="388"/>
      <c r="I19" s="336" t="s">
        <v>1239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520</v>
      </c>
      <c r="P19" s="199"/>
      <c r="Q19" s="224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286</v>
      </c>
      <c r="F20" s="374" t="s">
        <v>1240</v>
      </c>
      <c r="G20" s="336" t="s">
        <v>1237</v>
      </c>
      <c r="H20" s="388"/>
      <c r="I20" s="336" t="s">
        <v>1239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1241</v>
      </c>
      <c r="P20" s="345"/>
      <c r="Q20" s="224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286</v>
      </c>
      <c r="F21" s="374" t="s">
        <v>1240</v>
      </c>
      <c r="G21" s="336" t="s">
        <v>1237</v>
      </c>
      <c r="H21" s="388"/>
      <c r="I21" s="336" t="s">
        <v>1239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1219</v>
      </c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781</v>
      </c>
      <c r="F22" s="374" t="s">
        <v>1240</v>
      </c>
      <c r="G22" s="336" t="s">
        <v>1231</v>
      </c>
      <c r="H22" s="388"/>
      <c r="I22" s="336" t="s">
        <v>1239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1219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36" t="s">
        <v>781</v>
      </c>
      <c r="F23" s="374" t="s">
        <v>1240</v>
      </c>
      <c r="G23" s="372" t="s">
        <v>500</v>
      </c>
      <c r="H23" s="388"/>
      <c r="I23" s="336" t="s">
        <v>1239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36" t="s">
        <v>781</v>
      </c>
      <c r="F24" s="374" t="s">
        <v>1240</v>
      </c>
      <c r="G24" s="372" t="s">
        <v>500</v>
      </c>
      <c r="H24" s="388"/>
      <c r="I24" s="336" t="s">
        <v>1242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36" t="s">
        <v>781</v>
      </c>
      <c r="F25" s="374" t="s">
        <v>1240</v>
      </c>
      <c r="G25" s="372" t="s">
        <v>500</v>
      </c>
      <c r="H25" s="388"/>
      <c r="I25" s="336" t="s">
        <v>1243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58" t="s">
        <v>54</v>
      </c>
      <c r="F26" s="374" t="s">
        <v>1244</v>
      </c>
      <c r="G26" s="372" t="s">
        <v>500</v>
      </c>
      <c r="H26" s="388"/>
      <c r="I26" s="372" t="s">
        <v>1242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 t="s">
        <v>54</v>
      </c>
      <c r="F27" s="374" t="s">
        <v>1244</v>
      </c>
      <c r="G27" s="372" t="s">
        <v>500</v>
      </c>
      <c r="H27" s="388"/>
      <c r="I27" s="372" t="s">
        <v>1242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58" t="s">
        <v>54</v>
      </c>
      <c r="F28" s="374" t="s">
        <v>1244</v>
      </c>
      <c r="G28" s="372" t="s">
        <v>500</v>
      </c>
      <c r="H28" s="388"/>
      <c r="I28" s="372" t="s">
        <v>1242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656"/>
      <c r="D41" s="656"/>
      <c r="E41" s="656"/>
      <c r="F41" s="65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1225</v>
      </c>
    </row>
    <row r="50" spans="2:15">
      <c r="B50" s="387" t="s">
        <v>136</v>
      </c>
      <c r="D50" t="s">
        <v>1176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00" priority="1">
      <formula>AND(ISNUMBER(N6), N6&gt;=5, NOT(ISBLANK(O6)))</formula>
    </cfRule>
    <cfRule type="expression" dxfId="99" priority="2">
      <formula>AND(ISNUMBER(N6), N6&gt;=5)</formula>
    </cfRule>
    <cfRule type="expression" dxfId="98" priority="3">
      <formula>AND(ISNUMBER(N6), N6&lt;5, NOT(ISBLANK(O6)))</formula>
    </cfRule>
    <cfRule type="expression" dxfId="9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1245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1246</v>
      </c>
      <c r="F5" s="223" t="s">
        <v>1247</v>
      </c>
      <c r="G5" s="223" t="s">
        <v>1248</v>
      </c>
      <c r="H5" s="223" t="s">
        <v>1249</v>
      </c>
      <c r="I5" s="223" t="s">
        <v>1250</v>
      </c>
      <c r="J5" s="223" t="s">
        <v>1251</v>
      </c>
      <c r="K5" s="223" t="s">
        <v>1252</v>
      </c>
      <c r="L5" s="61"/>
      <c r="M5" s="376" t="s">
        <v>80</v>
      </c>
      <c r="N5" s="404" t="s">
        <v>81</v>
      </c>
      <c r="O5" s="411" t="s">
        <v>869</v>
      </c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397" t="s">
        <v>53</v>
      </c>
      <c r="N6" s="405">
        <f>COUNTIF(E8:I29, "*YB*")/2</f>
        <v>7</v>
      </c>
      <c r="O6" s="408" t="s">
        <v>520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1260</v>
      </c>
      <c r="F7" s="282" t="s">
        <v>1260</v>
      </c>
      <c r="G7" s="282" t="s">
        <v>1260</v>
      </c>
      <c r="H7" s="282" t="s">
        <v>1260</v>
      </c>
      <c r="I7" s="282" t="s">
        <v>1260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1261</v>
      </c>
      <c r="F8" s="373" t="s">
        <v>55</v>
      </c>
      <c r="G8" s="372" t="s">
        <v>54</v>
      </c>
      <c r="H8" s="412" t="s">
        <v>54</v>
      </c>
      <c r="I8" s="336" t="s">
        <v>1262</v>
      </c>
      <c r="J8" s="318"/>
      <c r="K8" s="301"/>
      <c r="L8" s="61"/>
      <c r="M8" s="399" t="s">
        <v>1077</v>
      </c>
      <c r="N8" s="406">
        <f>COUNTIF(E8:I29, "*Henry*")/2</f>
        <v>5</v>
      </c>
      <c r="O8" s="396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1261</v>
      </c>
      <c r="F9" s="373" t="s">
        <v>55</v>
      </c>
      <c r="G9" s="372" t="s">
        <v>54</v>
      </c>
      <c r="H9" s="370" t="s">
        <v>54</v>
      </c>
      <c r="I9" s="336" t="s">
        <v>1262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1261</v>
      </c>
      <c r="F10" s="306" t="s">
        <v>55</v>
      </c>
      <c r="G10" s="372" t="s">
        <v>333</v>
      </c>
      <c r="H10" s="370" t="s">
        <v>54</v>
      </c>
      <c r="I10" s="336" t="s">
        <v>1262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1263</v>
      </c>
      <c r="P10" s="224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1261</v>
      </c>
      <c r="F11" s="306" t="s">
        <v>1264</v>
      </c>
      <c r="G11" s="372" t="s">
        <v>333</v>
      </c>
      <c r="H11" s="370" t="s">
        <v>54</v>
      </c>
      <c r="I11" s="336" t="s">
        <v>1262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520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6" t="s">
        <v>1261</v>
      </c>
      <c r="F12" s="306" t="s">
        <v>1264</v>
      </c>
      <c r="G12" s="372" t="s">
        <v>333</v>
      </c>
      <c r="H12" s="370" t="s">
        <v>54</v>
      </c>
      <c r="I12" s="336" t="s">
        <v>1262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73" t="s">
        <v>1261</v>
      </c>
      <c r="F13" s="374" t="s">
        <v>1265</v>
      </c>
      <c r="G13" s="372" t="s">
        <v>54</v>
      </c>
      <c r="H13" s="370" t="s">
        <v>54</v>
      </c>
      <c r="I13" s="336" t="s">
        <v>1262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520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73" t="s">
        <v>1261</v>
      </c>
      <c r="F14" s="374" t="s">
        <v>1265</v>
      </c>
      <c r="G14" s="372" t="s">
        <v>54</v>
      </c>
      <c r="H14" s="370" t="s">
        <v>54</v>
      </c>
      <c r="I14" s="336" t="s">
        <v>1262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73" t="s">
        <v>55</v>
      </c>
      <c r="F15" s="374" t="s">
        <v>1266</v>
      </c>
      <c r="G15" s="372" t="s">
        <v>54</v>
      </c>
      <c r="H15" s="370" t="s">
        <v>54</v>
      </c>
      <c r="I15" s="336" t="s">
        <v>1262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1219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73" t="s">
        <v>55</v>
      </c>
      <c r="F16" s="374" t="s">
        <v>1266</v>
      </c>
      <c r="G16" s="372" t="s">
        <v>54</v>
      </c>
      <c r="H16" s="370" t="s">
        <v>1267</v>
      </c>
      <c r="I16" s="372" t="s">
        <v>53</v>
      </c>
      <c r="J16" s="318"/>
      <c r="K16" s="300"/>
      <c r="L16" s="61"/>
      <c r="M16" s="401" t="s">
        <v>829</v>
      </c>
      <c r="N16" s="406">
        <f>COUNTIF(E8:I29, "*Casey*")/2</f>
        <v>0</v>
      </c>
      <c r="O16" s="410" t="s">
        <v>520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73" t="s">
        <v>54</v>
      </c>
      <c r="F17" s="374" t="s">
        <v>1268</v>
      </c>
      <c r="G17" s="372" t="s">
        <v>54</v>
      </c>
      <c r="H17" s="370" t="s">
        <v>1267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520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286</v>
      </c>
      <c r="F18" s="374" t="s">
        <v>1269</v>
      </c>
      <c r="G18" s="372" t="s">
        <v>54</v>
      </c>
      <c r="H18" s="336" t="s">
        <v>1270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520</v>
      </c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286</v>
      </c>
      <c r="F19" s="374" t="s">
        <v>1271</v>
      </c>
      <c r="G19" s="372" t="s">
        <v>54</v>
      </c>
      <c r="H19" s="336" t="s">
        <v>1270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286</v>
      </c>
      <c r="F20" s="374" t="s">
        <v>1271</v>
      </c>
      <c r="G20" s="372" t="s">
        <v>54</v>
      </c>
      <c r="H20" s="336" t="s">
        <v>1270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1219</v>
      </c>
      <c r="P20" s="199"/>
      <c r="Q20" s="199"/>
      <c r="R20" s="63"/>
      <c r="S20" s="63"/>
      <c r="T20" s="63"/>
    </row>
    <row r="21" spans="2:20" ht="15" customHeight="1" thickBot="1">
      <c r="B21" s="266" t="s">
        <v>110</v>
      </c>
      <c r="C21" s="217" t="s">
        <v>85</v>
      </c>
      <c r="D21" s="218" t="s">
        <v>111</v>
      </c>
      <c r="E21" s="336" t="s">
        <v>286</v>
      </c>
      <c r="F21" s="374" t="s">
        <v>1271</v>
      </c>
      <c r="G21" s="372" t="s">
        <v>54</v>
      </c>
      <c r="H21" s="336" t="s">
        <v>1270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1219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286</v>
      </c>
      <c r="F22" s="374" t="s">
        <v>1271</v>
      </c>
      <c r="G22" s="372" t="s">
        <v>54</v>
      </c>
      <c r="H22" s="336" t="s">
        <v>1270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1272</v>
      </c>
      <c r="G23" s="372" t="s">
        <v>54</v>
      </c>
      <c r="H23" s="336" t="s">
        <v>1270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1273</v>
      </c>
      <c r="G24" s="370" t="s">
        <v>54</v>
      </c>
      <c r="H24" s="336" t="s">
        <v>1270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1274</v>
      </c>
      <c r="G25" s="370" t="s">
        <v>54</v>
      </c>
      <c r="H25" s="336" t="s">
        <v>1270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1274</v>
      </c>
      <c r="G26" s="370" t="s">
        <v>54</v>
      </c>
      <c r="H26" s="370" t="s">
        <v>1275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56</v>
      </c>
      <c r="F27" s="374" t="s">
        <v>1274</v>
      </c>
      <c r="G27" s="372" t="s">
        <v>54</v>
      </c>
      <c r="H27" s="370" t="s">
        <v>1275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6" t="s">
        <v>56</v>
      </c>
      <c r="F28" s="374" t="s">
        <v>1274</v>
      </c>
      <c r="G28" s="372" t="s">
        <v>54</v>
      </c>
      <c r="H28" s="370" t="s">
        <v>1275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36" t="s">
        <v>56</v>
      </c>
      <c r="F29" s="374" t="s">
        <v>1274</v>
      </c>
      <c r="G29" s="372" t="s">
        <v>54</v>
      </c>
      <c r="H29" s="370" t="s">
        <v>1275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56"/>
      <c r="D42" s="656"/>
      <c r="E42" s="656"/>
      <c r="F42" s="6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t="s">
        <v>1276</v>
      </c>
    </row>
    <row r="51" spans="2:15">
      <c r="B51" s="387" t="s">
        <v>136</v>
      </c>
      <c r="D51" t="s">
        <v>1176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96" priority="1">
      <formula>AND(ISNUMBER(N6), N6&gt;=5, NOT(ISBLANK(O6)))</formula>
    </cfRule>
    <cfRule type="expression" dxfId="95" priority="2">
      <formula>AND(ISNUMBER(N6), N6&gt;=5)</formula>
    </cfRule>
    <cfRule type="expression" dxfId="94" priority="3">
      <formula>AND(ISNUMBER(N6), N6&lt;5, NOT(ISBLANK(O6)))</formula>
    </cfRule>
    <cfRule type="expression" dxfId="93" priority="4">
      <formula>AND(ISNUMBER(N6), N6&lt;5, ISBLANK(O6))</formula>
    </cfRule>
  </conditionalFormatting>
  <conditionalFormatting sqref="N14">
    <cfRule type="expression" dxfId="92" priority="9">
      <formula>AND(ISNUMBER(N14), N14&gt;=5, NOT(ISBLANK(O15)))</formula>
    </cfRule>
    <cfRule type="expression" dxfId="91" priority="10">
      <formula>AND(ISNUMBER(N14), N14&gt;=5)</formula>
    </cfRule>
    <cfRule type="expression" dxfId="90" priority="11">
      <formula>AND(ISNUMBER(N14), N14&lt;5, NOT(ISBLANK(O15)))</formula>
    </cfRule>
    <cfRule type="expression" dxfId="89" priority="12">
      <formula>AND(ISNUMBER(N14), N14&lt;5, ISBLANK(O15))</formula>
    </cfRule>
  </conditionalFormatting>
  <conditionalFormatting sqref="N15">
    <cfRule type="expression" dxfId="88" priority="13">
      <formula>AND(ISNUMBER(N15), N15&gt;=5, NOT(ISBLANK(#REF!)))</formula>
    </cfRule>
    <cfRule type="expression" dxfId="87" priority="14">
      <formula>AND(ISNUMBER(N15), N15&gt;=5)</formula>
    </cfRule>
    <cfRule type="expression" dxfId="86" priority="15">
      <formula>AND(ISNUMBER(N15), N15&lt;5, NOT(ISBLANK(#REF!)))</formula>
    </cfRule>
    <cfRule type="expression" dxfId="85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1277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80</v>
      </c>
      <c r="N5" s="375" t="s">
        <v>81</v>
      </c>
      <c r="O5" s="224"/>
      <c r="P5" s="224"/>
      <c r="Q5" s="224"/>
      <c r="R5" s="224"/>
      <c r="S5" s="224"/>
      <c r="T5" s="224"/>
    </row>
    <row r="6" spans="2:20" ht="15" customHeight="1" thickBot="1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377" t="s">
        <v>53</v>
      </c>
      <c r="N6" s="383">
        <f>COUNTIF(E8:I29, "*YB*")/2</f>
        <v>0</v>
      </c>
      <c r="O6" s="224" t="s">
        <v>520</v>
      </c>
      <c r="P6" s="224"/>
      <c r="Q6" s="224"/>
      <c r="R6" s="173"/>
      <c r="S6" s="173"/>
      <c r="T6" s="173"/>
    </row>
    <row r="7" spans="2:20" ht="15" customHeight="1" thickBot="1">
      <c r="B7" s="263" t="s">
        <v>83</v>
      </c>
      <c r="C7" s="271"/>
      <c r="D7" s="272"/>
      <c r="E7" s="282" t="s">
        <v>284</v>
      </c>
      <c r="F7" s="282" t="s">
        <v>284</v>
      </c>
      <c r="G7" s="282" t="s">
        <v>284</v>
      </c>
      <c r="H7" s="282" t="s">
        <v>284</v>
      </c>
      <c r="I7" s="282" t="s">
        <v>284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>
      <c r="B8" s="264" t="s">
        <v>92</v>
      </c>
      <c r="C8" s="245" t="s">
        <v>85</v>
      </c>
      <c r="D8" s="244" t="s">
        <v>94</v>
      </c>
      <c r="E8" s="306" t="s">
        <v>1016</v>
      </c>
      <c r="F8" s="373" t="s">
        <v>54</v>
      </c>
      <c r="G8" s="372" t="s">
        <v>1016</v>
      </c>
      <c r="H8" s="336" t="s">
        <v>1016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>
      <c r="B9" s="266" t="s">
        <v>94</v>
      </c>
      <c r="C9" s="217" t="s">
        <v>85</v>
      </c>
      <c r="D9" s="267" t="s">
        <v>95</v>
      </c>
      <c r="E9" s="306" t="s">
        <v>1016</v>
      </c>
      <c r="F9" s="373" t="s">
        <v>54</v>
      </c>
      <c r="G9" s="372" t="s">
        <v>284</v>
      </c>
      <c r="H9" s="336" t="s">
        <v>1016</v>
      </c>
      <c r="I9" s="372" t="s">
        <v>284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520</v>
      </c>
      <c r="P9" s="199"/>
      <c r="Q9" s="240"/>
      <c r="R9" s="63"/>
      <c r="S9" s="63"/>
      <c r="T9" s="63"/>
    </row>
    <row r="10" spans="2:20" ht="15.75" thickBot="1">
      <c r="B10" s="266" t="s">
        <v>95</v>
      </c>
      <c r="C10" s="217" t="s">
        <v>85</v>
      </c>
      <c r="D10" s="267" t="s">
        <v>96</v>
      </c>
      <c r="E10" s="306" t="s">
        <v>1016</v>
      </c>
      <c r="F10" s="306" t="s">
        <v>54</v>
      </c>
      <c r="G10" s="372" t="s">
        <v>284</v>
      </c>
      <c r="H10" s="336" t="s">
        <v>1016</v>
      </c>
      <c r="I10" s="372" t="s">
        <v>284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520</v>
      </c>
      <c r="P10" s="199"/>
      <c r="Q10" s="199"/>
      <c r="R10" s="63"/>
      <c r="S10" s="63"/>
      <c r="T10" s="63"/>
    </row>
    <row r="11" spans="2:20" ht="15.75" thickBot="1">
      <c r="B11" s="266" t="s">
        <v>96</v>
      </c>
      <c r="C11" s="217" t="s">
        <v>85</v>
      </c>
      <c r="D11" s="267" t="s">
        <v>97</v>
      </c>
      <c r="E11" s="306" t="s">
        <v>1016</v>
      </c>
      <c r="F11" s="306" t="s">
        <v>54</v>
      </c>
      <c r="G11" s="372" t="s">
        <v>284</v>
      </c>
      <c r="H11" s="336" t="s">
        <v>1016</v>
      </c>
      <c r="I11" s="372" t="s">
        <v>284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>
      <c r="B12" s="266" t="s">
        <v>97</v>
      </c>
      <c r="C12" s="217" t="s">
        <v>85</v>
      </c>
      <c r="D12" s="267" t="s">
        <v>99</v>
      </c>
      <c r="E12" s="306" t="s">
        <v>1016</v>
      </c>
      <c r="F12" s="306" t="s">
        <v>54</v>
      </c>
      <c r="G12" s="213" t="s">
        <v>284</v>
      </c>
      <c r="H12" s="336" t="s">
        <v>1016</v>
      </c>
      <c r="I12" s="372" t="s">
        <v>284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520</v>
      </c>
      <c r="P12" s="199"/>
      <c r="Q12" s="199"/>
      <c r="R12" s="63"/>
      <c r="S12" s="63"/>
      <c r="T12" s="63"/>
    </row>
    <row r="13" spans="2:20" ht="15" customHeight="1" thickBot="1">
      <c r="B13" s="266" t="s">
        <v>99</v>
      </c>
      <c r="C13" s="217" t="s">
        <v>85</v>
      </c>
      <c r="D13" s="218" t="s">
        <v>100</v>
      </c>
      <c r="E13" s="306" t="s">
        <v>1016</v>
      </c>
      <c r="F13" s="374" t="s">
        <v>1278</v>
      </c>
      <c r="G13" s="336" t="s">
        <v>1016</v>
      </c>
      <c r="H13" s="372" t="s">
        <v>284</v>
      </c>
      <c r="I13" s="372" t="s">
        <v>284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>
      <c r="B14" s="266" t="s">
        <v>100</v>
      </c>
      <c r="C14" s="217" t="s">
        <v>85</v>
      </c>
      <c r="D14" s="218" t="s">
        <v>101</v>
      </c>
      <c r="E14" s="306" t="s">
        <v>1016</v>
      </c>
      <c r="F14" s="374" t="s">
        <v>1278</v>
      </c>
      <c r="G14" s="336" t="s">
        <v>1016</v>
      </c>
      <c r="H14" s="372" t="s">
        <v>284</v>
      </c>
      <c r="I14" s="372" t="s">
        <v>284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>
      <c r="B15" s="266" t="s">
        <v>101</v>
      </c>
      <c r="C15" s="217" t="s">
        <v>85</v>
      </c>
      <c r="D15" s="218" t="s">
        <v>102</v>
      </c>
      <c r="E15" s="372" t="s">
        <v>284</v>
      </c>
      <c r="F15" s="374" t="s">
        <v>1278</v>
      </c>
      <c r="G15" s="336" t="s">
        <v>1016</v>
      </c>
      <c r="H15" s="372" t="s">
        <v>284</v>
      </c>
      <c r="I15" s="372" t="s">
        <v>284</v>
      </c>
      <c r="J15" s="318"/>
      <c r="K15" s="300"/>
      <c r="L15" s="61"/>
      <c r="M15" s="378" t="s">
        <v>829</v>
      </c>
      <c r="N15" s="384">
        <f>COUNTIF(E8:I29, "*Casey*")/2</f>
        <v>0</v>
      </c>
      <c r="O15" s="224" t="s">
        <v>520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72" t="s">
        <v>284</v>
      </c>
      <c r="F16" s="374" t="s">
        <v>1278</v>
      </c>
      <c r="G16" s="336" t="s">
        <v>1016</v>
      </c>
      <c r="H16" s="372" t="s">
        <v>284</v>
      </c>
      <c r="I16" s="372" t="s">
        <v>284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520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1279</v>
      </c>
      <c r="F17" s="374" t="s">
        <v>1278</v>
      </c>
      <c r="G17" s="336" t="s">
        <v>1016</v>
      </c>
      <c r="H17" s="372" t="s">
        <v>284</v>
      </c>
      <c r="I17" s="372" t="s">
        <v>284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520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54</v>
      </c>
      <c r="F18" s="374" t="s">
        <v>1088</v>
      </c>
      <c r="G18" s="336" t="s">
        <v>1016</v>
      </c>
      <c r="H18" s="336" t="s">
        <v>1016</v>
      </c>
      <c r="I18" s="336" t="s">
        <v>1016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54</v>
      </c>
      <c r="F19" s="374" t="s">
        <v>1088</v>
      </c>
      <c r="G19" s="372" t="s">
        <v>284</v>
      </c>
      <c r="H19" s="336" t="s">
        <v>1016</v>
      </c>
      <c r="I19" s="336" t="s">
        <v>1016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1280</v>
      </c>
      <c r="P19" s="199"/>
      <c r="Q19" s="199"/>
      <c r="R19" s="63"/>
      <c r="S19" s="63"/>
      <c r="T19" s="63"/>
    </row>
    <row r="20" spans="2:20" ht="15" customHeight="1" thickBot="1">
      <c r="B20" s="266" t="s">
        <v>109</v>
      </c>
      <c r="C20" s="217" t="s">
        <v>85</v>
      </c>
      <c r="D20" s="218" t="s">
        <v>110</v>
      </c>
      <c r="E20" s="336" t="s">
        <v>54</v>
      </c>
      <c r="F20" s="374" t="s">
        <v>1088</v>
      </c>
      <c r="G20" s="372" t="s">
        <v>339</v>
      </c>
      <c r="H20" s="372" t="s">
        <v>1281</v>
      </c>
      <c r="I20" s="336" t="s">
        <v>1016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1280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54</v>
      </c>
      <c r="F21" s="374" t="s">
        <v>1088</v>
      </c>
      <c r="G21" s="372" t="s">
        <v>339</v>
      </c>
      <c r="H21" s="372" t="s">
        <v>1281</v>
      </c>
      <c r="I21" s="336" t="s">
        <v>1016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286</v>
      </c>
      <c r="F22" s="374" t="s">
        <v>1088</v>
      </c>
      <c r="G22" s="372" t="s">
        <v>339</v>
      </c>
      <c r="H22" s="372" t="s">
        <v>1281</v>
      </c>
      <c r="I22" s="336" t="s">
        <v>1016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1088</v>
      </c>
      <c r="G23" s="372" t="s">
        <v>339</v>
      </c>
      <c r="H23" s="372" t="s">
        <v>1281</v>
      </c>
      <c r="I23" s="336" t="s">
        <v>1016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1088</v>
      </c>
      <c r="G24" s="372" t="s">
        <v>339</v>
      </c>
      <c r="H24" s="372" t="s">
        <v>1281</v>
      </c>
      <c r="I24" s="336" t="s">
        <v>1016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1088</v>
      </c>
      <c r="G25" s="372" t="s">
        <v>339</v>
      </c>
      <c r="H25" s="372" t="s">
        <v>339</v>
      </c>
      <c r="I25" s="336" t="s">
        <v>1016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1088</v>
      </c>
      <c r="G26" s="372" t="s">
        <v>339</v>
      </c>
      <c r="H26" s="372" t="s">
        <v>339</v>
      </c>
      <c r="I26" s="372" t="s">
        <v>284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286</v>
      </c>
      <c r="F27" s="374" t="s">
        <v>1088</v>
      </c>
      <c r="G27" s="372" t="s">
        <v>339</v>
      </c>
      <c r="H27" s="372" t="s">
        <v>339</v>
      </c>
      <c r="I27" s="372" t="s">
        <v>284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56</v>
      </c>
      <c r="F28" s="374" t="s">
        <v>1088</v>
      </c>
      <c r="G28" s="372" t="s">
        <v>339</v>
      </c>
      <c r="H28" s="372" t="s">
        <v>339</v>
      </c>
      <c r="I28" s="372" t="s">
        <v>284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72" t="s">
        <v>982</v>
      </c>
      <c r="F29" s="374" t="s">
        <v>1088</v>
      </c>
      <c r="G29" s="372" t="s">
        <v>339</v>
      </c>
      <c r="H29" s="372" t="s">
        <v>339</v>
      </c>
      <c r="I29" s="372" t="s">
        <v>284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56"/>
      <c r="D42" s="656"/>
      <c r="E42" s="656"/>
      <c r="F42" s="6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1282</v>
      </c>
    </row>
    <row r="51" spans="2:15">
      <c r="M51" s="61"/>
      <c r="N51" s="62"/>
      <c r="O51" s="61"/>
    </row>
    <row r="52" spans="2:15">
      <c r="D52" t="s">
        <v>1283</v>
      </c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84" priority="1">
      <formula>AND(ISNUMBER(N6), N6&gt;=5, NOT(ISBLANK(O6)))</formula>
    </cfRule>
    <cfRule type="expression" dxfId="83" priority="2">
      <formula>AND(ISNUMBER(N6), N6&gt;=5)</formula>
    </cfRule>
    <cfRule type="expression" dxfId="82" priority="3">
      <formula>AND(ISNUMBER(N6), N6&lt;5, NOT(ISBLANK(O6)))</formula>
    </cfRule>
    <cfRule type="expression" dxfId="8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1284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368" t="s">
        <v>53</v>
      </c>
      <c r="N6" s="369">
        <f>COUNTIF(E8:I29, "*YB*")/2</f>
        <v>0</v>
      </c>
      <c r="O6" s="224" t="s">
        <v>520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520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520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54</v>
      </c>
      <c r="F11" s="358" t="s">
        <v>54</v>
      </c>
      <c r="G11" s="371" t="s">
        <v>1285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6" t="s">
        <v>54</v>
      </c>
      <c r="F12" s="358" t="s">
        <v>1286</v>
      </c>
      <c r="G12" s="371" t="s">
        <v>1285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520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70" t="s">
        <v>54</v>
      </c>
      <c r="F13" s="358" t="s">
        <v>64</v>
      </c>
      <c r="G13" s="336" t="s">
        <v>333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70" t="s">
        <v>54</v>
      </c>
      <c r="F14" s="358" t="s">
        <v>64</v>
      </c>
      <c r="G14" s="336" t="s">
        <v>333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829</v>
      </c>
      <c r="N15" s="365">
        <f>COUNTIF(E8:I29, "*Casey*")/2</f>
        <v>0</v>
      </c>
      <c r="O15" s="224" t="s">
        <v>520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520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61</v>
      </c>
      <c r="F17" s="358" t="s">
        <v>1287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520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61</v>
      </c>
      <c r="F18" s="358" t="s">
        <v>1288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 t="s">
        <v>1289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 t="s">
        <v>1289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54</v>
      </c>
      <c r="F24" s="306" t="s">
        <v>1287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54</v>
      </c>
      <c r="F25" s="306" t="s">
        <v>1287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54</v>
      </c>
      <c r="F26" s="306" t="s">
        <v>1287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54</v>
      </c>
      <c r="F27" s="306" t="s">
        <v>1287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/>
      <c r="F28" s="358" t="s">
        <v>1287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58" t="s">
        <v>1287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56"/>
      <c r="D42" s="656"/>
      <c r="E42" s="656"/>
      <c r="F42" s="6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1290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1282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1291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368" t="s">
        <v>53</v>
      </c>
      <c r="N6" s="369">
        <f>COUNTIF(E8:I29, "*YB*")/2</f>
        <v>0</v>
      </c>
      <c r="O6" s="224" t="s">
        <v>520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/>
      <c r="H8" s="306" t="s">
        <v>284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36"/>
      <c r="H9" s="306" t="s">
        <v>284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520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 t="s">
        <v>54</v>
      </c>
      <c r="F10" s="358" t="s">
        <v>54</v>
      </c>
      <c r="G10" s="336"/>
      <c r="H10" s="358" t="s">
        <v>284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520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 t="s">
        <v>54</v>
      </c>
      <c r="F11" s="358" t="s">
        <v>333</v>
      </c>
      <c r="G11" s="336"/>
      <c r="H11" s="358" t="s">
        <v>284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 t="s">
        <v>54</v>
      </c>
      <c r="F12" s="358" t="s">
        <v>333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520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829</v>
      </c>
      <c r="N15" s="365">
        <f>COUNTIF(E8:I29, "*Casey*")/2</f>
        <v>0</v>
      </c>
      <c r="O15" s="224" t="s">
        <v>520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58" t="s">
        <v>1266</v>
      </c>
      <c r="G16" s="358" t="s">
        <v>1207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520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58" t="s">
        <v>1266</v>
      </c>
      <c r="G17" s="358" t="s">
        <v>1207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520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58" t="s">
        <v>1266</v>
      </c>
      <c r="G18" s="306" t="s">
        <v>1207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58" t="s">
        <v>55</v>
      </c>
      <c r="G19" s="306" t="s">
        <v>1207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/>
      <c r="F20" s="358" t="s">
        <v>55</v>
      </c>
      <c r="G20" s="358" t="s">
        <v>1207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/>
      <c r="F21" s="358" t="s">
        <v>55</v>
      </c>
      <c r="G21" s="358" t="s">
        <v>1207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/>
      <c r="F22" s="358"/>
      <c r="G22" s="358" t="s">
        <v>1207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/>
      <c r="F23" s="306" t="s">
        <v>54</v>
      </c>
      <c r="G23" s="336" t="s">
        <v>1207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/>
      <c r="F24" s="306" t="s">
        <v>1207</v>
      </c>
      <c r="G24" s="336"/>
      <c r="H24" s="358"/>
      <c r="I24" s="336" t="s">
        <v>1074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/>
      <c r="F25" s="306" t="s">
        <v>1207</v>
      </c>
      <c r="G25" s="336"/>
      <c r="H25" s="358"/>
      <c r="I25" s="336" t="s">
        <v>1074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/>
      <c r="F26" s="306" t="s">
        <v>1207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/>
      <c r="F27" s="306" t="s">
        <v>1292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/>
      <c r="F28" s="358" t="s">
        <v>1287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58" t="s">
        <v>1287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56"/>
      <c r="D42" s="656"/>
      <c r="E42" s="656"/>
      <c r="F42" s="6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1290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1293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1294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1295</v>
      </c>
      <c r="F5" s="223" t="s">
        <v>1296</v>
      </c>
      <c r="G5" s="223" t="s">
        <v>1297</v>
      </c>
      <c r="H5" s="223" t="s">
        <v>1298</v>
      </c>
      <c r="I5" s="223" t="s">
        <v>1299</v>
      </c>
      <c r="J5" s="223" t="s">
        <v>1300</v>
      </c>
      <c r="K5" s="223" t="s">
        <v>1301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328" t="s">
        <v>53</v>
      </c>
      <c r="N6" s="325">
        <f>COUNTIF(E8:I29, "*YB*")/2</f>
        <v>0</v>
      </c>
      <c r="O6" s="224" t="s">
        <v>520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/>
      <c r="F8" s="306"/>
      <c r="G8" s="336" t="s">
        <v>63</v>
      </c>
      <c r="H8" s="306" t="s">
        <v>284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/>
      <c r="F9" s="306"/>
      <c r="G9" s="336" t="s">
        <v>63</v>
      </c>
      <c r="H9" s="306" t="s">
        <v>284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520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/>
      <c r="F10" s="358"/>
      <c r="G10" s="336" t="s">
        <v>63</v>
      </c>
      <c r="H10" s="358" t="s">
        <v>284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520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/>
      <c r="F11" s="358" t="s">
        <v>58</v>
      </c>
      <c r="G11" s="336" t="s">
        <v>63</v>
      </c>
      <c r="H11" s="358" t="s">
        <v>284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/>
      <c r="F12" s="358" t="s">
        <v>58</v>
      </c>
      <c r="G12" s="336" t="s">
        <v>63</v>
      </c>
      <c r="H12" s="358" t="s">
        <v>284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520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/>
      <c r="F13" s="358" t="s">
        <v>1287</v>
      </c>
      <c r="G13" s="336" t="s">
        <v>63</v>
      </c>
      <c r="H13" s="358" t="s">
        <v>284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36" t="s">
        <v>63</v>
      </c>
      <c r="H14" s="358" t="s">
        <v>284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/>
      <c r="F15" s="336" t="s">
        <v>64</v>
      </c>
      <c r="G15" s="336" t="s">
        <v>63</v>
      </c>
      <c r="H15" s="336" t="s">
        <v>284</v>
      </c>
      <c r="I15" s="358" t="s">
        <v>63</v>
      </c>
      <c r="J15" s="318"/>
      <c r="K15" s="300"/>
      <c r="L15" s="61"/>
      <c r="M15" s="329" t="s">
        <v>829</v>
      </c>
      <c r="N15" s="326">
        <f>COUNTIF(E8:I29, "*Casey*")/2</f>
        <v>0</v>
      </c>
      <c r="O15" s="224" t="s">
        <v>520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36" t="s">
        <v>64</v>
      </c>
      <c r="G16" s="336" t="s">
        <v>63</v>
      </c>
      <c r="H16" s="336" t="s">
        <v>284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36" t="s">
        <v>1266</v>
      </c>
      <c r="G17" s="336" t="s">
        <v>63</v>
      </c>
      <c r="H17" s="336" t="s">
        <v>284</v>
      </c>
      <c r="I17" s="336" t="s">
        <v>1302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36" t="s">
        <v>1266</v>
      </c>
      <c r="G18" s="336" t="s">
        <v>63</v>
      </c>
      <c r="H18" s="336" t="s">
        <v>284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36"/>
      <c r="G19" s="336" t="s">
        <v>63</v>
      </c>
      <c r="H19" s="336" t="s">
        <v>284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/>
      <c r="F20" s="336" t="s">
        <v>1303</v>
      </c>
      <c r="G20" s="336" t="s">
        <v>63</v>
      </c>
      <c r="H20" s="336" t="s">
        <v>284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/>
      <c r="F21" s="336" t="s">
        <v>1303</v>
      </c>
      <c r="G21" s="336" t="s">
        <v>63</v>
      </c>
      <c r="H21" s="358" t="s">
        <v>284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/>
      <c r="F22" s="336" t="s">
        <v>1303</v>
      </c>
      <c r="G22" s="336" t="s">
        <v>63</v>
      </c>
      <c r="H22" s="358" t="s">
        <v>284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58</v>
      </c>
      <c r="F23" s="336" t="s">
        <v>1303</v>
      </c>
      <c r="G23" s="336" t="s">
        <v>1304</v>
      </c>
      <c r="H23" s="358" t="s">
        <v>284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1133</v>
      </c>
      <c r="F24" s="358" t="s">
        <v>1305</v>
      </c>
      <c r="G24" s="336" t="s">
        <v>58</v>
      </c>
      <c r="H24" s="358" t="s">
        <v>284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1133</v>
      </c>
      <c r="F25" s="358" t="s">
        <v>1305</v>
      </c>
      <c r="G25" s="336" t="s">
        <v>58</v>
      </c>
      <c r="H25" s="358" t="s">
        <v>284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500</v>
      </c>
      <c r="F26" s="358" t="s">
        <v>1305</v>
      </c>
      <c r="G26" s="336"/>
      <c r="H26" s="358" t="s">
        <v>284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500</v>
      </c>
      <c r="F27" s="358" t="s">
        <v>1305</v>
      </c>
      <c r="G27" s="336"/>
      <c r="H27" s="358" t="s">
        <v>284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284</v>
      </c>
      <c r="F28" s="358" t="s">
        <v>1266</v>
      </c>
      <c r="G28" s="294"/>
      <c r="H28" s="358" t="s">
        <v>1306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 t="s">
        <v>284</v>
      </c>
      <c r="F29" s="358" t="s">
        <v>1266</v>
      </c>
      <c r="G29" s="294"/>
      <c r="H29" s="358" t="s">
        <v>1306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56"/>
      <c r="D42" s="656"/>
      <c r="E42" s="656"/>
      <c r="F42" s="6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1290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1293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1307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1308</v>
      </c>
      <c r="F5" s="223" t="s">
        <v>1309</v>
      </c>
      <c r="G5" s="360" t="s">
        <v>1310</v>
      </c>
      <c r="H5" s="223" t="s">
        <v>1311</v>
      </c>
      <c r="I5" s="223" t="s">
        <v>1312</v>
      </c>
      <c r="J5" s="223" t="s">
        <v>1313</v>
      </c>
      <c r="K5" s="223" t="s">
        <v>1314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1253</v>
      </c>
      <c r="F6" s="229" t="s">
        <v>1254</v>
      </c>
      <c r="G6" s="361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328" t="s">
        <v>53</v>
      </c>
      <c r="N6" s="325">
        <f>COUNTIF(E8:I29, "*YB*")/2</f>
        <v>0</v>
      </c>
      <c r="O6" s="224" t="s">
        <v>520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63</v>
      </c>
      <c r="F8" s="358" t="s">
        <v>1315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63</v>
      </c>
      <c r="F9" s="358" t="s">
        <v>1315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520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 t="s">
        <v>63</v>
      </c>
      <c r="F10" s="358" t="s">
        <v>1315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520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 t="s">
        <v>63</v>
      </c>
      <c r="F11" s="358" t="s">
        <v>1315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 t="s">
        <v>63</v>
      </c>
      <c r="F12" s="358" t="s">
        <v>1315</v>
      </c>
      <c r="G12" s="362"/>
      <c r="H12" s="358" t="s">
        <v>1304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520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 t="s">
        <v>63</v>
      </c>
      <c r="F13" s="358" t="s">
        <v>1315</v>
      </c>
      <c r="G13" s="362"/>
      <c r="H13" s="358" t="s">
        <v>1304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 t="s">
        <v>63</v>
      </c>
      <c r="F14" s="358" t="s">
        <v>1315</v>
      </c>
      <c r="G14" s="362"/>
      <c r="H14" s="358" t="s">
        <v>1316</v>
      </c>
      <c r="I14" s="358" t="s">
        <v>1317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63</v>
      </c>
      <c r="F15" s="358" t="s">
        <v>1315</v>
      </c>
      <c r="G15" s="362"/>
      <c r="H15" s="336" t="s">
        <v>1316</v>
      </c>
      <c r="I15" s="336" t="s">
        <v>1317</v>
      </c>
      <c r="J15" s="318"/>
      <c r="K15" s="300"/>
      <c r="L15" s="61"/>
      <c r="M15" s="329" t="s">
        <v>829</v>
      </c>
      <c r="N15" s="326">
        <f>COUNTIF(E8:I29, "*Casey*")/2</f>
        <v>0</v>
      </c>
      <c r="O15" s="224" t="s">
        <v>520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58" t="s">
        <v>1315</v>
      </c>
      <c r="G16" s="362"/>
      <c r="H16" s="336" t="s">
        <v>61</v>
      </c>
      <c r="I16" s="336" t="s">
        <v>1318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58" t="s">
        <v>1315</v>
      </c>
      <c r="G17" s="362"/>
      <c r="H17" s="336" t="s">
        <v>61</v>
      </c>
      <c r="I17" s="336" t="s">
        <v>1318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36" t="s">
        <v>718</v>
      </c>
      <c r="G18" s="362"/>
      <c r="H18" s="336" t="s">
        <v>61</v>
      </c>
      <c r="I18" s="336" t="s">
        <v>1318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36" t="s">
        <v>718</v>
      </c>
      <c r="G19" s="362"/>
      <c r="H19" s="336" t="s">
        <v>63</v>
      </c>
      <c r="I19" s="336" t="s">
        <v>1319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64</v>
      </c>
      <c r="F20" s="336" t="s">
        <v>718</v>
      </c>
      <c r="G20" s="362"/>
      <c r="H20" s="336" t="s">
        <v>63</v>
      </c>
      <c r="I20" s="336" t="s">
        <v>1319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 t="s">
        <v>1320</v>
      </c>
      <c r="F21" s="336" t="s">
        <v>718</v>
      </c>
      <c r="G21" s="362"/>
      <c r="H21" s="358" t="s">
        <v>63</v>
      </c>
      <c r="I21" s="358" t="s">
        <v>1321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 t="s">
        <v>1320</v>
      </c>
      <c r="F22" s="358" t="s">
        <v>1322</v>
      </c>
      <c r="G22" s="362"/>
      <c r="H22" s="358" t="s">
        <v>63</v>
      </c>
      <c r="I22" s="358" t="s">
        <v>1321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1320</v>
      </c>
      <c r="F23" s="358" t="s">
        <v>1322</v>
      </c>
      <c r="G23" s="362"/>
      <c r="H23" s="358" t="s">
        <v>63</v>
      </c>
      <c r="I23" s="358" t="s">
        <v>1321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1320</v>
      </c>
      <c r="F24" s="358" t="s">
        <v>1322</v>
      </c>
      <c r="G24" s="362"/>
      <c r="H24" s="358" t="s">
        <v>63</v>
      </c>
      <c r="I24" s="358" t="s">
        <v>1321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1320</v>
      </c>
      <c r="F25" s="358" t="s">
        <v>1322</v>
      </c>
      <c r="G25" s="362"/>
      <c r="H25" s="358" t="s">
        <v>63</v>
      </c>
      <c r="I25" s="358" t="s">
        <v>284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1323</v>
      </c>
      <c r="F26" s="358" t="s">
        <v>1322</v>
      </c>
      <c r="G26" s="362"/>
      <c r="H26" s="358" t="s">
        <v>63</v>
      </c>
      <c r="I26" s="358" t="s">
        <v>284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1323</v>
      </c>
      <c r="F27" s="358" t="s">
        <v>1322</v>
      </c>
      <c r="G27" s="362"/>
      <c r="H27" s="358" t="s">
        <v>63</v>
      </c>
      <c r="I27" s="358" t="s">
        <v>284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1323</v>
      </c>
      <c r="F28" s="358" t="s">
        <v>1322</v>
      </c>
      <c r="G28" s="321"/>
      <c r="H28" s="358" t="s">
        <v>63</v>
      </c>
      <c r="I28" s="358" t="s">
        <v>284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 t="s">
        <v>1323</v>
      </c>
      <c r="F29" s="358" t="s">
        <v>1322</v>
      </c>
      <c r="G29" s="321"/>
      <c r="H29" s="358" t="s">
        <v>63</v>
      </c>
      <c r="I29" s="358" t="s">
        <v>284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56"/>
      <c r="D42" s="656"/>
      <c r="E42" s="656"/>
      <c r="F42" s="6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1290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1293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5.140625" bestFit="1" customWidth="1"/>
    <col min="7" max="7" width="37.14062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1324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1325</v>
      </c>
      <c r="I5" s="223" t="s">
        <v>1326</v>
      </c>
      <c r="J5" s="223" t="s">
        <v>1327</v>
      </c>
      <c r="K5" s="223" t="s">
        <v>1328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328" t="s">
        <v>53</v>
      </c>
      <c r="N6" s="325">
        <f>COUNTIF(E8:I29, "*YB*")/2</f>
        <v>0</v>
      </c>
      <c r="O6" s="224" t="s">
        <v>520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520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54</v>
      </c>
      <c r="F10" s="306"/>
      <c r="G10" s="306" t="s">
        <v>1279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520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1329</v>
      </c>
      <c r="F12" s="336" t="s">
        <v>62</v>
      </c>
      <c r="G12" s="336" t="s">
        <v>1329</v>
      </c>
      <c r="H12" s="336" t="s">
        <v>1329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1329</v>
      </c>
      <c r="F13" s="336" t="s">
        <v>62</v>
      </c>
      <c r="G13" s="336" t="s">
        <v>1329</v>
      </c>
      <c r="H13" s="336" t="s">
        <v>1329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1329</v>
      </c>
      <c r="F14" s="336" t="s">
        <v>62</v>
      </c>
      <c r="G14" s="336" t="s">
        <v>1329</v>
      </c>
      <c r="H14" s="336" t="s">
        <v>1329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1329</v>
      </c>
      <c r="F15" s="336" t="s">
        <v>62</v>
      </c>
      <c r="G15" s="336" t="s">
        <v>1329</v>
      </c>
      <c r="H15" s="336" t="s">
        <v>1329</v>
      </c>
      <c r="I15" s="306" t="s">
        <v>54</v>
      </c>
      <c r="J15" s="318"/>
      <c r="K15" s="300"/>
      <c r="L15" s="61"/>
      <c r="M15" s="329" t="s">
        <v>829</v>
      </c>
      <c r="N15" s="326">
        <f>COUNTIF(E8:I29, "*Casey*")/2</f>
        <v>0</v>
      </c>
      <c r="O15" s="224" t="s">
        <v>520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1329</v>
      </c>
      <c r="F16" s="336" t="s">
        <v>62</v>
      </c>
      <c r="G16" s="336" t="s">
        <v>1330</v>
      </c>
      <c r="H16" s="336" t="s">
        <v>1329</v>
      </c>
      <c r="I16" s="336" t="s">
        <v>1331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62</v>
      </c>
      <c r="G17" s="336" t="s">
        <v>1330</v>
      </c>
      <c r="H17" s="336" t="s">
        <v>1329</v>
      </c>
      <c r="I17" s="336" t="s">
        <v>1331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1332</v>
      </c>
      <c r="G18" s="336" t="s">
        <v>1330</v>
      </c>
      <c r="H18" s="336" t="s">
        <v>1329</v>
      </c>
      <c r="I18" s="336" t="s">
        <v>1333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861</v>
      </c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1332</v>
      </c>
      <c r="G19" s="336" t="s">
        <v>1330</v>
      </c>
      <c r="H19" s="336" t="s">
        <v>1330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1332</v>
      </c>
      <c r="G20" s="336" t="s">
        <v>1334</v>
      </c>
      <c r="H20" s="336" t="s">
        <v>1330</v>
      </c>
      <c r="I20" s="336" t="s">
        <v>1333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1332</v>
      </c>
      <c r="G21" s="336" t="s">
        <v>1334</v>
      </c>
      <c r="H21" s="336" t="s">
        <v>1330</v>
      </c>
      <c r="I21" s="336" t="s">
        <v>1331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1335</v>
      </c>
      <c r="G22" s="336" t="s">
        <v>1336</v>
      </c>
      <c r="H22" s="336" t="s">
        <v>1332</v>
      </c>
      <c r="I22" s="336" t="s">
        <v>1302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1335</v>
      </c>
      <c r="G23" s="336" t="s">
        <v>1337</v>
      </c>
      <c r="H23" s="336" t="s">
        <v>1332</v>
      </c>
      <c r="I23" s="336" t="s">
        <v>1338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62</v>
      </c>
      <c r="F24" s="294" t="s">
        <v>1339</v>
      </c>
      <c r="G24" s="336" t="s">
        <v>1340</v>
      </c>
      <c r="H24" s="336" t="s">
        <v>1341</v>
      </c>
      <c r="I24" s="336" t="s">
        <v>1338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62</v>
      </c>
      <c r="F25" s="294" t="s">
        <v>1339</v>
      </c>
      <c r="G25" s="336" t="s">
        <v>1340</v>
      </c>
      <c r="H25" s="336" t="s">
        <v>1341</v>
      </c>
      <c r="I25" s="336" t="s">
        <v>1338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62</v>
      </c>
      <c r="F26" s="294" t="s">
        <v>1339</v>
      </c>
      <c r="G26" s="336" t="s">
        <v>1340</v>
      </c>
      <c r="H26" s="336" t="s">
        <v>1341</v>
      </c>
      <c r="I26" s="336" t="s">
        <v>1338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62</v>
      </c>
      <c r="F27" s="294" t="s">
        <v>1339</v>
      </c>
      <c r="G27" s="336" t="s">
        <v>1340</v>
      </c>
      <c r="H27" s="336" t="s">
        <v>1341</v>
      </c>
      <c r="I27" s="336" t="s">
        <v>1342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5"/>
      <c r="F28" s="294" t="s">
        <v>770</v>
      </c>
      <c r="G28" s="294" t="s">
        <v>770</v>
      </c>
      <c r="H28" s="336" t="s">
        <v>61</v>
      </c>
      <c r="I28" s="336" t="s">
        <v>1338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294" t="s">
        <v>770</v>
      </c>
      <c r="G29" s="294" t="s">
        <v>770</v>
      </c>
      <c r="H29" s="336" t="s">
        <v>61</v>
      </c>
      <c r="I29" s="336" t="s">
        <v>1338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56"/>
      <c r="D42" s="656"/>
      <c r="E42" s="656"/>
      <c r="F42" s="6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1290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1293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1343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328" t="s">
        <v>53</v>
      </c>
      <c r="N6" s="325">
        <f>COUNTIF(E8:I29, "*YB*")/2</f>
        <v>0</v>
      </c>
      <c r="O6" s="224" t="s">
        <v>520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829</v>
      </c>
      <c r="F7" s="282" t="s">
        <v>829</v>
      </c>
      <c r="G7" s="282" t="s">
        <v>829</v>
      </c>
      <c r="H7" s="282" t="s">
        <v>829</v>
      </c>
      <c r="I7" s="282" t="s">
        <v>829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829</v>
      </c>
      <c r="F8" s="306" t="s">
        <v>1344</v>
      </c>
      <c r="G8" s="306" t="s">
        <v>829</v>
      </c>
      <c r="H8" s="306" t="s">
        <v>284</v>
      </c>
      <c r="I8" s="306"/>
      <c r="J8" s="318" t="s">
        <v>829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829</v>
      </c>
      <c r="F9" s="306" t="s">
        <v>1344</v>
      </c>
      <c r="G9" s="306" t="s">
        <v>829</v>
      </c>
      <c r="H9" s="306" t="s">
        <v>500</v>
      </c>
      <c r="I9" s="306"/>
      <c r="J9" s="318" t="s">
        <v>829</v>
      </c>
      <c r="K9" s="300"/>
      <c r="L9" s="61"/>
      <c r="M9" s="329" t="s">
        <v>56</v>
      </c>
      <c r="N9" s="326">
        <f>COUNTIF(E8:I29, "*Alex*")/2</f>
        <v>0</v>
      </c>
      <c r="O9" s="224" t="s">
        <v>520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829</v>
      </c>
      <c r="F10" s="306" t="s">
        <v>1344</v>
      </c>
      <c r="G10" s="306" t="s">
        <v>1345</v>
      </c>
      <c r="H10" s="306" t="s">
        <v>284</v>
      </c>
      <c r="I10" s="306" t="s">
        <v>58</v>
      </c>
      <c r="J10" s="318" t="s">
        <v>829</v>
      </c>
      <c r="K10" s="300"/>
      <c r="L10" s="61"/>
      <c r="M10" s="329" t="s">
        <v>57</v>
      </c>
      <c r="N10" s="326">
        <f>COUNTIF(E8:I29, "*Rafi*")/2</f>
        <v>0</v>
      </c>
      <c r="O10" s="224" t="s">
        <v>520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829</v>
      </c>
      <c r="F11" s="306" t="s">
        <v>1344</v>
      </c>
      <c r="G11" s="306"/>
      <c r="H11" s="306" t="s">
        <v>284</v>
      </c>
      <c r="I11" s="306" t="s">
        <v>58</v>
      </c>
      <c r="J11" s="318" t="s">
        <v>829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62</v>
      </c>
      <c r="F12" s="336" t="s">
        <v>1199</v>
      </c>
      <c r="G12" s="336" t="s">
        <v>62</v>
      </c>
      <c r="H12" s="336" t="s">
        <v>284</v>
      </c>
      <c r="I12" s="336"/>
      <c r="J12" s="318" t="s">
        <v>829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62</v>
      </c>
      <c r="F13" s="336" t="s">
        <v>1199</v>
      </c>
      <c r="G13" s="336" t="s">
        <v>62</v>
      </c>
      <c r="H13" s="336" t="s">
        <v>284</v>
      </c>
      <c r="I13" s="336"/>
      <c r="J13" s="318" t="s">
        <v>829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62</v>
      </c>
      <c r="F14" s="336" t="s">
        <v>1346</v>
      </c>
      <c r="G14" s="336" t="s">
        <v>62</v>
      </c>
      <c r="H14" s="336" t="s">
        <v>284</v>
      </c>
      <c r="I14" s="336"/>
      <c r="J14" s="318" t="s">
        <v>829</v>
      </c>
      <c r="K14" s="300"/>
      <c r="L14" s="61"/>
      <c r="M14" s="346" t="s">
        <v>61</v>
      </c>
      <c r="N14" s="327">
        <f>COUNTIF(E8:I29, "*Tai Wei*")/2</f>
        <v>0</v>
      </c>
      <c r="O14" s="224" t="s">
        <v>1347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62</v>
      </c>
      <c r="F15" s="336" t="s">
        <v>1346</v>
      </c>
      <c r="G15" s="336" t="s">
        <v>62</v>
      </c>
      <c r="H15" s="336" t="s">
        <v>284</v>
      </c>
      <c r="I15" s="336"/>
      <c r="J15" s="318" t="s">
        <v>829</v>
      </c>
      <c r="K15" s="300"/>
      <c r="L15" s="61"/>
      <c r="M15" s="329" t="s">
        <v>829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62</v>
      </c>
      <c r="F16" s="336" t="s">
        <v>1348</v>
      </c>
      <c r="G16" s="336" t="s">
        <v>62</v>
      </c>
      <c r="H16" s="336" t="s">
        <v>284</v>
      </c>
      <c r="I16" s="336"/>
      <c r="J16" s="318" t="s">
        <v>829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1348</v>
      </c>
      <c r="G17" s="336" t="s">
        <v>1349</v>
      </c>
      <c r="H17" s="336" t="s">
        <v>284</v>
      </c>
      <c r="I17" s="336" t="s">
        <v>284</v>
      </c>
      <c r="J17" s="318" t="s">
        <v>829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1348</v>
      </c>
      <c r="G18" s="336" t="s">
        <v>1349</v>
      </c>
      <c r="H18" s="336" t="s">
        <v>284</v>
      </c>
      <c r="I18" s="336" t="s">
        <v>284</v>
      </c>
      <c r="J18" s="318" t="s">
        <v>829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1348</v>
      </c>
      <c r="G19" s="336" t="s">
        <v>1349</v>
      </c>
      <c r="H19" s="336" t="s">
        <v>284</v>
      </c>
      <c r="I19" s="336" t="s">
        <v>1350</v>
      </c>
      <c r="J19" s="318" t="s">
        <v>829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1348</v>
      </c>
      <c r="G20" s="336" t="s">
        <v>1349</v>
      </c>
      <c r="H20" s="336" t="s">
        <v>284</v>
      </c>
      <c r="I20" s="336" t="s">
        <v>1264</v>
      </c>
      <c r="J20" s="318" t="s">
        <v>829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1348</v>
      </c>
      <c r="G21" s="336" t="s">
        <v>1349</v>
      </c>
      <c r="H21" s="336" t="s">
        <v>284</v>
      </c>
      <c r="I21" s="336" t="s">
        <v>1264</v>
      </c>
      <c r="J21" s="318" t="s">
        <v>829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1351</v>
      </c>
      <c r="G22" s="336" t="s">
        <v>1349</v>
      </c>
      <c r="H22" s="336" t="s">
        <v>284</v>
      </c>
      <c r="I22" s="355" t="s">
        <v>1350</v>
      </c>
      <c r="J22" s="318" t="s">
        <v>829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1352</v>
      </c>
      <c r="G23" s="336" t="s">
        <v>1349</v>
      </c>
      <c r="H23" s="336" t="s">
        <v>284</v>
      </c>
      <c r="I23" s="355" t="s">
        <v>1350</v>
      </c>
      <c r="J23" s="318" t="s">
        <v>829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62</v>
      </c>
      <c r="F24" s="336" t="s">
        <v>1352</v>
      </c>
      <c r="G24" s="336" t="s">
        <v>1349</v>
      </c>
      <c r="H24" s="336" t="s">
        <v>284</v>
      </c>
      <c r="I24" s="355" t="s">
        <v>1350</v>
      </c>
      <c r="J24" s="318" t="s">
        <v>829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62</v>
      </c>
      <c r="F25" s="336" t="s">
        <v>1352</v>
      </c>
      <c r="G25" s="336" t="s">
        <v>1349</v>
      </c>
      <c r="H25" s="336" t="s">
        <v>284</v>
      </c>
      <c r="I25" s="336"/>
      <c r="J25" s="318" t="s">
        <v>829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62</v>
      </c>
      <c r="F26" s="336" t="s">
        <v>1352</v>
      </c>
      <c r="G26" s="336" t="s">
        <v>1353</v>
      </c>
      <c r="H26" s="336" t="s">
        <v>284</v>
      </c>
      <c r="I26" s="336" t="s">
        <v>63</v>
      </c>
      <c r="J26" s="318" t="s">
        <v>829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62</v>
      </c>
      <c r="F27" s="336" t="s">
        <v>1352</v>
      </c>
      <c r="G27" s="336" t="s">
        <v>1353</v>
      </c>
      <c r="H27" s="336" t="s">
        <v>284</v>
      </c>
      <c r="I27" s="336" t="s">
        <v>63</v>
      </c>
      <c r="J27" s="318" t="s">
        <v>829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5"/>
      <c r="F28" s="336" t="s">
        <v>1352</v>
      </c>
      <c r="G28" s="336" t="s">
        <v>1353</v>
      </c>
      <c r="H28" s="336" t="s">
        <v>284</v>
      </c>
      <c r="I28" s="336"/>
      <c r="J28" s="318" t="s">
        <v>829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36" t="s">
        <v>1352</v>
      </c>
      <c r="G29" s="294" t="s">
        <v>1353</v>
      </c>
      <c r="H29" s="336" t="s">
        <v>284</v>
      </c>
      <c r="I29" s="336"/>
      <c r="J29" s="318" t="s">
        <v>829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62</v>
      </c>
      <c r="H30" s="353"/>
      <c r="I30" s="353"/>
      <c r="J30" s="318" t="s">
        <v>829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62</v>
      </c>
      <c r="H31" s="353"/>
      <c r="I31" s="353"/>
      <c r="J31" s="318" t="s">
        <v>829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351" t="s">
        <v>62</v>
      </c>
      <c r="H32" s="353"/>
      <c r="I32" s="274"/>
      <c r="J32" s="318" t="s">
        <v>829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351" t="s">
        <v>62</v>
      </c>
      <c r="H33" s="353"/>
      <c r="I33" s="274"/>
      <c r="J33" s="318" t="s">
        <v>829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56"/>
      <c r="D42" s="656"/>
      <c r="E42" s="656"/>
      <c r="F42" s="6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1290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1293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1354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328" t="s">
        <v>53</v>
      </c>
      <c r="N6" s="325">
        <f>COUNTIF(E8:K39, "*YB*")/2</f>
        <v>0</v>
      </c>
      <c r="O6" s="224" t="s">
        <v>520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1355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59</v>
      </c>
      <c r="G8" s="306" t="s">
        <v>1356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59</v>
      </c>
      <c r="G9" s="306" t="s">
        <v>1356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520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520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59</v>
      </c>
      <c r="F11" s="306" t="s">
        <v>1357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59</v>
      </c>
      <c r="F12" s="306" t="s">
        <v>1357</v>
      </c>
      <c r="G12" s="306" t="s">
        <v>59</v>
      </c>
      <c r="H12" s="306" t="s">
        <v>59</v>
      </c>
      <c r="I12" s="306" t="s">
        <v>1358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1355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1359</v>
      </c>
      <c r="F13" s="306" t="s">
        <v>908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62</v>
      </c>
      <c r="F14" s="306" t="s">
        <v>908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62</v>
      </c>
      <c r="F15" s="306" t="s">
        <v>908</v>
      </c>
      <c r="G15" s="306"/>
      <c r="H15" s="306"/>
      <c r="I15" s="306"/>
      <c r="J15" s="318"/>
      <c r="K15" s="300"/>
      <c r="L15" s="61"/>
      <c r="M15" s="329" t="s">
        <v>829</v>
      </c>
      <c r="N15" s="326">
        <f>COUNTIF(E3:K25, "*Casey*")/2</f>
        <v>0</v>
      </c>
      <c r="O15" s="224" t="s">
        <v>1355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62</v>
      </c>
      <c r="F16" s="306" t="s">
        <v>908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06" t="s">
        <v>908</v>
      </c>
      <c r="G17" s="306" t="s">
        <v>1333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57" t="s">
        <v>1332</v>
      </c>
      <c r="F18" s="306" t="s">
        <v>908</v>
      </c>
      <c r="G18" s="306" t="s">
        <v>1333</v>
      </c>
      <c r="H18" s="306" t="s">
        <v>1360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57" t="s">
        <v>1332</v>
      </c>
      <c r="F19" s="306" t="s">
        <v>908</v>
      </c>
      <c r="G19" s="306" t="s">
        <v>1333</v>
      </c>
      <c r="H19" s="306" t="s">
        <v>1360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57" t="s">
        <v>1332</v>
      </c>
      <c r="F20" s="306" t="s">
        <v>908</v>
      </c>
      <c r="G20" s="306" t="s">
        <v>1333</v>
      </c>
      <c r="H20" s="306" t="s">
        <v>1360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7" t="s">
        <v>1332</v>
      </c>
      <c r="F21" s="306" t="s">
        <v>908</v>
      </c>
      <c r="G21" s="306" t="s">
        <v>1333</v>
      </c>
      <c r="H21" s="306" t="s">
        <v>1360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57" t="s">
        <v>1332</v>
      </c>
      <c r="F22" s="336" t="s">
        <v>1361</v>
      </c>
      <c r="G22" s="306" t="s">
        <v>1333</v>
      </c>
      <c r="H22" s="306" t="s">
        <v>1360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57" t="s">
        <v>1332</v>
      </c>
      <c r="F23" s="336" t="s">
        <v>1362</v>
      </c>
      <c r="G23" s="306" t="s">
        <v>1333</v>
      </c>
      <c r="H23" s="306" t="s">
        <v>1360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57" t="s">
        <v>1332</v>
      </c>
      <c r="F24" s="336" t="s">
        <v>1362</v>
      </c>
      <c r="G24" s="306" t="s">
        <v>1287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57" t="s">
        <v>1332</v>
      </c>
      <c r="F25" s="336" t="s">
        <v>1362</v>
      </c>
      <c r="G25" s="306" t="s">
        <v>1287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57" t="s">
        <v>1332</v>
      </c>
      <c r="F26" s="336" t="s">
        <v>1362</v>
      </c>
      <c r="G26" s="306" t="s">
        <v>1287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57" t="s">
        <v>1332</v>
      </c>
      <c r="F27" s="336" t="s">
        <v>1362</v>
      </c>
      <c r="G27" s="306" t="s">
        <v>1287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06" t="s">
        <v>62</v>
      </c>
      <c r="F28" s="336" t="s">
        <v>1362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06"/>
      <c r="F29" s="336" t="s">
        <v>1323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56"/>
      <c r="D42" s="656"/>
      <c r="E42" s="656"/>
      <c r="F42" s="6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1290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1293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1363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1364</v>
      </c>
      <c r="F5" s="223" t="s">
        <v>1365</v>
      </c>
      <c r="G5" s="223" t="s">
        <v>1366</v>
      </c>
      <c r="H5" s="223" t="s">
        <v>1367</v>
      </c>
      <c r="I5" s="223" t="s">
        <v>1368</v>
      </c>
      <c r="J5" s="223" t="s">
        <v>1369</v>
      </c>
      <c r="K5" s="223" t="s">
        <v>1370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328" t="s">
        <v>53</v>
      </c>
      <c r="N6" s="325">
        <f>COUNTIF(E8:K39, "*YB*")/2</f>
        <v>0</v>
      </c>
      <c r="O6" s="224" t="s">
        <v>520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1355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520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520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/>
      <c r="F11" s="306" t="s">
        <v>58</v>
      </c>
      <c r="G11" s="306"/>
      <c r="H11" s="336" t="s">
        <v>736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1077</v>
      </c>
      <c r="F12" s="306" t="s">
        <v>58</v>
      </c>
      <c r="G12" s="306"/>
      <c r="H12" s="306" t="s">
        <v>736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1355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1077</v>
      </c>
      <c r="F13" s="306" t="s">
        <v>58</v>
      </c>
      <c r="G13" s="306" t="s">
        <v>60</v>
      </c>
      <c r="H13" s="306" t="s">
        <v>1371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1077</v>
      </c>
      <c r="F14" s="306" t="s">
        <v>58</v>
      </c>
      <c r="G14" t="s">
        <v>60</v>
      </c>
      <c r="H14" s="306" t="s">
        <v>736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1077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829</v>
      </c>
      <c r="N15" s="326">
        <f>COUNTIF(E3:K25, "*Casey*")/2</f>
        <v>0</v>
      </c>
      <c r="O15" s="224" t="s">
        <v>1355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1077</v>
      </c>
      <c r="F16" s="306" t="s">
        <v>58</v>
      </c>
      <c r="G16" s="335" t="s">
        <v>60</v>
      </c>
      <c r="H16" s="306" t="s">
        <v>1372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1373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1077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1077</v>
      </c>
      <c r="F18" s="336" t="s">
        <v>1374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1077</v>
      </c>
      <c r="F19" s="336" t="s">
        <v>1374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1077</v>
      </c>
      <c r="F20" s="336" t="s">
        <v>1374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1077</v>
      </c>
      <c r="F21" s="336" t="s">
        <v>1374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36" t="s">
        <v>1077</v>
      </c>
      <c r="F22" s="336" t="s">
        <v>1375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6" t="s">
        <v>61</v>
      </c>
      <c r="F23" s="336" t="s">
        <v>1376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6" t="s">
        <v>61</v>
      </c>
      <c r="F24" s="336" t="s">
        <v>1377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06" t="s">
        <v>61</v>
      </c>
      <c r="F25" s="336" t="s">
        <v>1377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06" t="s">
        <v>1303</v>
      </c>
      <c r="F26" s="336" t="s">
        <v>1377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06" t="s">
        <v>1378</v>
      </c>
      <c r="F27" s="336" t="s">
        <v>1377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06" t="s">
        <v>1378</v>
      </c>
      <c r="F28" s="336" t="s">
        <v>1379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06" t="s">
        <v>1378</v>
      </c>
      <c r="F29" s="336" t="s">
        <v>1380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56"/>
      <c r="D42" s="656"/>
      <c r="E42" s="656"/>
      <c r="F42" s="6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1290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1293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1381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45266</v>
      </c>
      <c r="F5" s="223" t="s">
        <v>1382</v>
      </c>
      <c r="G5" s="223" t="s">
        <v>1383</v>
      </c>
      <c r="H5" s="223" t="s">
        <v>1384</v>
      </c>
      <c r="I5" s="223" t="s">
        <v>1385</v>
      </c>
      <c r="J5" s="223" t="s">
        <v>1386</v>
      </c>
      <c r="K5" s="223" t="s">
        <v>1387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328" t="s">
        <v>53</v>
      </c>
      <c r="N6" s="325">
        <f>COUNTIF(E8:K39, "*YB*")/2</f>
        <v>0</v>
      </c>
      <c r="O6" s="224" t="s">
        <v>520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1355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60</v>
      </c>
      <c r="F8" s="306"/>
      <c r="G8" s="306" t="s">
        <v>1388</v>
      </c>
      <c r="H8" s="306" t="s">
        <v>1389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60</v>
      </c>
      <c r="F9" s="306"/>
      <c r="G9" s="306" t="s">
        <v>1388</v>
      </c>
      <c r="H9" s="306" t="s">
        <v>1389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520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60</v>
      </c>
      <c r="F10" s="306"/>
      <c r="G10" s="306" t="s">
        <v>1388</v>
      </c>
      <c r="H10" s="306" t="s">
        <v>1389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520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60</v>
      </c>
      <c r="F11" s="340"/>
      <c r="G11" s="306" t="s">
        <v>1388</v>
      </c>
      <c r="H11" s="306" t="s">
        <v>1389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1355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60</v>
      </c>
      <c r="F12" s="302" t="s">
        <v>829</v>
      </c>
      <c r="G12" s="306" t="s">
        <v>1388</v>
      </c>
      <c r="H12" s="306" t="s">
        <v>1389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60</v>
      </c>
      <c r="F13" s="302" t="s">
        <v>829</v>
      </c>
      <c r="G13" s="306" t="s">
        <v>1388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1390</v>
      </c>
      <c r="F14" s="302" t="s">
        <v>829</v>
      </c>
      <c r="G14" s="306" t="s">
        <v>1388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1390</v>
      </c>
      <c r="F15" s="302" t="s">
        <v>829</v>
      </c>
      <c r="G15" s="306" t="s">
        <v>1388</v>
      </c>
      <c r="H15" s="306" t="s">
        <v>60</v>
      </c>
      <c r="I15" s="306"/>
      <c r="J15" s="318"/>
      <c r="K15" s="300"/>
      <c r="L15" s="61"/>
      <c r="M15" s="329" t="s">
        <v>829</v>
      </c>
      <c r="N15" s="326">
        <f>COUNTIF(E3:K25, "*Casey*")/2</f>
        <v>2</v>
      </c>
      <c r="O15" s="224" t="s">
        <v>1355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6" t="s">
        <v>1390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1373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6" t="s">
        <v>1390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6" t="s">
        <v>1390</v>
      </c>
      <c r="F18" s="336" t="s">
        <v>59</v>
      </c>
      <c r="G18" s="335" t="s">
        <v>1391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6" t="s">
        <v>64</v>
      </c>
      <c r="F19" s="336" t="s">
        <v>59</v>
      </c>
      <c r="G19" s="335" t="s">
        <v>1391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6" t="s">
        <v>64</v>
      </c>
      <c r="F20" s="336" t="s">
        <v>59</v>
      </c>
      <c r="G20" s="347" t="s">
        <v>1391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6" t="s">
        <v>64</v>
      </c>
      <c r="F21" s="336" t="s">
        <v>59</v>
      </c>
      <c r="G21" s="302" t="s">
        <v>1391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06" t="s">
        <v>64</v>
      </c>
      <c r="F22" s="336" t="s">
        <v>1392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6"/>
      <c r="F23" s="336" t="s">
        <v>1393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6"/>
      <c r="F24" s="336" t="s">
        <v>1393</v>
      </c>
      <c r="G24" s="336" t="s">
        <v>59</v>
      </c>
      <c r="H24" s="336" t="s">
        <v>389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262"/>
      <c r="F25" s="336" t="s">
        <v>1393</v>
      </c>
      <c r="G25" s="336" t="s">
        <v>59</v>
      </c>
      <c r="H25" s="336" t="s">
        <v>389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262" t="s">
        <v>64</v>
      </c>
      <c r="F26" s="336" t="s">
        <v>1393</v>
      </c>
      <c r="G26" s="336" t="s">
        <v>59</v>
      </c>
      <c r="H26" s="336" t="s">
        <v>389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262" t="s">
        <v>1394</v>
      </c>
      <c r="F27" s="336" t="s">
        <v>1393</v>
      </c>
      <c r="G27" s="336" t="s">
        <v>59</v>
      </c>
      <c r="H27" s="336" t="s">
        <v>389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262" t="s">
        <v>1394</v>
      </c>
      <c r="F28" s="336" t="s">
        <v>1395</v>
      </c>
      <c r="G28" s="336" t="s">
        <v>59</v>
      </c>
      <c r="H28" s="336" t="s">
        <v>1396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262" t="s">
        <v>1394</v>
      </c>
      <c r="F29" s="336" t="s">
        <v>1395</v>
      </c>
      <c r="G29" s="294" t="s">
        <v>59</v>
      </c>
      <c r="H29" s="336" t="s">
        <v>1396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 t="s">
        <v>1394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 t="s">
        <v>1394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56" t="s">
        <v>58</v>
      </c>
      <c r="D42" s="656"/>
      <c r="E42" s="656"/>
      <c r="F42" s="6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1290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1293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1397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328" t="s">
        <v>53</v>
      </c>
      <c r="N6" s="325">
        <f>COUNTIF(E8:K39, "*YB*")/2</f>
        <v>0</v>
      </c>
      <c r="O6" s="224" t="s">
        <v>520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861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333</v>
      </c>
      <c r="G8" s="306" t="s">
        <v>58</v>
      </c>
      <c r="H8" s="306"/>
      <c r="I8" s="306" t="s">
        <v>1074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333</v>
      </c>
      <c r="G9" s="306" t="s">
        <v>58</v>
      </c>
      <c r="H9" s="306"/>
      <c r="I9" s="306" t="s">
        <v>1074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520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8"/>
      <c r="F10" s="306" t="s">
        <v>333</v>
      </c>
      <c r="G10" s="306" t="s">
        <v>58</v>
      </c>
      <c r="H10" s="306"/>
      <c r="I10" s="306" t="s">
        <v>1398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520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8"/>
      <c r="F11" s="306" t="s">
        <v>333</v>
      </c>
      <c r="G11" s="306"/>
      <c r="H11" s="306"/>
      <c r="I11" s="306" t="s">
        <v>1398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1399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8"/>
      <c r="F12" s="213" t="s">
        <v>333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08"/>
      <c r="F14" s="336" t="s">
        <v>1400</v>
      </c>
      <c r="G14" s="335"/>
      <c r="H14" s="306" t="s">
        <v>1401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08"/>
      <c r="F15" s="336" t="s">
        <v>1400</v>
      </c>
      <c r="G15" s="335"/>
      <c r="H15" s="306" t="s">
        <v>1401</v>
      </c>
      <c r="I15" s="306" t="s">
        <v>61</v>
      </c>
      <c r="J15" s="318"/>
      <c r="K15" s="300"/>
      <c r="L15" s="61"/>
      <c r="M15" s="329" t="s">
        <v>829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8"/>
      <c r="F16" s="336" t="s">
        <v>60</v>
      </c>
      <c r="G16" s="335" t="s">
        <v>64</v>
      </c>
      <c r="H16" s="306" t="s">
        <v>1402</v>
      </c>
      <c r="I16" s="306" t="s">
        <v>1403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8"/>
      <c r="F17" s="336" t="s">
        <v>1404</v>
      </c>
      <c r="G17" s="335" t="s">
        <v>64</v>
      </c>
      <c r="H17" s="306" t="s">
        <v>1402</v>
      </c>
      <c r="I17" s="306" t="s">
        <v>1403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8"/>
      <c r="F18" s="336" t="s">
        <v>1391</v>
      </c>
      <c r="G18" s="335" t="s">
        <v>64</v>
      </c>
      <c r="H18" s="306" t="s">
        <v>1402</v>
      </c>
      <c r="I18" s="336" t="s">
        <v>1405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8"/>
      <c r="F19" s="336" t="s">
        <v>1391</v>
      </c>
      <c r="G19" s="335" t="s">
        <v>64</v>
      </c>
      <c r="H19" s="306" t="s">
        <v>1402</v>
      </c>
      <c r="I19" s="336" t="s">
        <v>1406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8"/>
      <c r="F20" s="336" t="s">
        <v>1391</v>
      </c>
      <c r="G20" s="347" t="s">
        <v>64</v>
      </c>
      <c r="H20" s="336" t="s">
        <v>1407</v>
      </c>
      <c r="I20" s="336" t="s">
        <v>1406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8"/>
      <c r="F21" s="336" t="s">
        <v>1391</v>
      </c>
      <c r="G21" s="302" t="s">
        <v>64</v>
      </c>
      <c r="H21" s="336" t="s">
        <v>1407</v>
      </c>
      <c r="I21" s="336" t="s">
        <v>1406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08"/>
      <c r="F22" s="336" t="s">
        <v>1391</v>
      </c>
      <c r="G22" s="302" t="s">
        <v>64</v>
      </c>
      <c r="H22" s="336" t="s">
        <v>1407</v>
      </c>
      <c r="I22" s="336" t="s">
        <v>1406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8"/>
      <c r="F23" s="336" t="s">
        <v>1408</v>
      </c>
      <c r="G23" s="302" t="s">
        <v>64</v>
      </c>
      <c r="H23" s="336" t="s">
        <v>1407</v>
      </c>
      <c r="I23" s="336" t="s">
        <v>1406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8"/>
      <c r="F24" s="336" t="s">
        <v>1408</v>
      </c>
      <c r="G24" s="336" t="s">
        <v>1356</v>
      </c>
      <c r="H24" s="336" t="s">
        <v>1409</v>
      </c>
      <c r="I24" s="336" t="s">
        <v>1406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12"/>
      <c r="F25" s="336" t="s">
        <v>1408</v>
      </c>
      <c r="G25" s="336" t="s">
        <v>1356</v>
      </c>
      <c r="H25" s="336" t="s">
        <v>1409</v>
      </c>
      <c r="I25" s="336" t="s">
        <v>1406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12"/>
      <c r="F26" s="336" t="s">
        <v>1410</v>
      </c>
      <c r="G26" s="336" t="s">
        <v>1358</v>
      </c>
      <c r="H26" s="336" t="s">
        <v>1411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12"/>
      <c r="F27" s="336" t="s">
        <v>1412</v>
      </c>
      <c r="G27" s="336" t="s">
        <v>1358</v>
      </c>
      <c r="H27" s="336" t="s">
        <v>1413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12"/>
      <c r="F28" s="336" t="s">
        <v>1412</v>
      </c>
      <c r="G28" s="336" t="s">
        <v>1414</v>
      </c>
      <c r="H28" s="336" t="s">
        <v>1413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12"/>
      <c r="F29" s="336" t="s">
        <v>1412</v>
      </c>
      <c r="G29" s="294" t="s">
        <v>56</v>
      </c>
      <c r="H29" s="336" t="s">
        <v>1415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56" t="s">
        <v>58</v>
      </c>
      <c r="D42" s="656"/>
      <c r="E42" s="656"/>
      <c r="F42" s="6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1290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1293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1416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1417</v>
      </c>
      <c r="F5" s="223" t="s">
        <v>1418</v>
      </c>
      <c r="G5" s="223" t="s">
        <v>1419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80</v>
      </c>
      <c r="N5" s="332" t="s">
        <v>1420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328" t="s">
        <v>53</v>
      </c>
      <c r="N6" s="325">
        <f>COUNTIF(E8:K24, "*YB*")</f>
        <v>0</v>
      </c>
      <c r="O6" s="224" t="s">
        <v>520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861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1261</v>
      </c>
      <c r="G8" s="306" t="s">
        <v>60</v>
      </c>
      <c r="H8" s="306" t="s">
        <v>1388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1261</v>
      </c>
      <c r="G9" s="306" t="s">
        <v>60</v>
      </c>
      <c r="H9" s="306" t="s">
        <v>1388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520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1261</v>
      </c>
      <c r="G10" s="306" t="s">
        <v>60</v>
      </c>
      <c r="H10" s="306" t="s">
        <v>1388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320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1289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1399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 t="s">
        <v>64</v>
      </c>
      <c r="F13" s="306" t="s">
        <v>1360</v>
      </c>
      <c r="G13" s="340" t="s">
        <v>55</v>
      </c>
      <c r="H13" s="306" t="s">
        <v>1421</v>
      </c>
      <c r="I13" s="306" t="s">
        <v>1261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 t="s">
        <v>1266</v>
      </c>
      <c r="F14" s="336" t="s">
        <v>1422</v>
      </c>
      <c r="G14" s="335" t="s">
        <v>60</v>
      </c>
      <c r="H14" s="338" t="s">
        <v>59</v>
      </c>
      <c r="I14" s="306" t="s">
        <v>1423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 t="s">
        <v>64</v>
      </c>
      <c r="F15" s="336" t="s">
        <v>1424</v>
      </c>
      <c r="G15" s="302" t="s">
        <v>60</v>
      </c>
      <c r="H15" s="338" t="s">
        <v>1425</v>
      </c>
      <c r="I15" s="306" t="s">
        <v>1423</v>
      </c>
      <c r="J15" s="299"/>
      <c r="K15" s="300"/>
      <c r="L15" s="61"/>
      <c r="M15" s="330" t="s">
        <v>829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55</v>
      </c>
      <c r="F16" s="336" t="s">
        <v>1424</v>
      </c>
      <c r="G16" s="302" t="s">
        <v>60</v>
      </c>
      <c r="H16" s="338" t="s">
        <v>59</v>
      </c>
      <c r="I16" s="306" t="s">
        <v>1423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06" t="s">
        <v>1426</v>
      </c>
      <c r="F17" s="336" t="s">
        <v>1427</v>
      </c>
      <c r="G17" s="302" t="s">
        <v>60</v>
      </c>
      <c r="H17" s="306" t="s">
        <v>60</v>
      </c>
      <c r="I17" s="306" t="s">
        <v>1428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115</v>
      </c>
      <c r="C18" s="217" t="s">
        <v>85</v>
      </c>
      <c r="D18" s="267" t="s">
        <v>117</v>
      </c>
      <c r="E18" s="306" t="s">
        <v>1429</v>
      </c>
      <c r="F18" s="336" t="s">
        <v>1430</v>
      </c>
      <c r="G18" s="302" t="s">
        <v>60</v>
      </c>
      <c r="H18" s="306" t="s">
        <v>60</v>
      </c>
      <c r="I18" s="306" t="s">
        <v>1428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660"/>
      <c r="N19" s="660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656" t="s">
        <v>58</v>
      </c>
      <c r="D27" s="656"/>
      <c r="E27" s="656"/>
      <c r="F27" s="6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1290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1293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1431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1432</v>
      </c>
      <c r="F5" s="223" t="s">
        <v>1433</v>
      </c>
      <c r="G5" s="223" t="s">
        <v>1434</v>
      </c>
      <c r="H5" s="223" t="s">
        <v>1435</v>
      </c>
      <c r="I5" s="223" t="s">
        <v>1436</v>
      </c>
      <c r="J5" s="223" t="s">
        <v>1437</v>
      </c>
      <c r="K5" s="223" t="s">
        <v>1438</v>
      </c>
      <c r="L5" s="61"/>
      <c r="M5" s="324" t="s">
        <v>80</v>
      </c>
      <c r="N5" s="332" t="s">
        <v>1420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328" t="s">
        <v>53</v>
      </c>
      <c r="N6" s="325">
        <f>COUNTIF(E8:K24, "*YB*")</f>
        <v>0</v>
      </c>
      <c r="O6" s="224" t="s">
        <v>520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861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06" t="s">
        <v>1404</v>
      </c>
      <c r="H8" s="306" t="s">
        <v>1388</v>
      </c>
      <c r="I8" s="306" t="s">
        <v>1388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06" t="s">
        <v>60</v>
      </c>
      <c r="H9" s="306" t="s">
        <v>1388</v>
      </c>
      <c r="I9" s="306" t="s">
        <v>1388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520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54</v>
      </c>
      <c r="G10" s="306" t="s">
        <v>60</v>
      </c>
      <c r="H10" s="306" t="s">
        <v>1388</v>
      </c>
      <c r="I10" s="306" t="s">
        <v>1439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320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1207</v>
      </c>
      <c r="G11" s="306" t="s">
        <v>59</v>
      </c>
      <c r="H11" s="306" t="s">
        <v>1388</v>
      </c>
      <c r="I11" s="306" t="s">
        <v>382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1399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64</v>
      </c>
      <c r="G12" s="306" t="s">
        <v>59</v>
      </c>
      <c r="H12" s="306" t="s">
        <v>1388</v>
      </c>
      <c r="I12" s="306" t="s">
        <v>382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/>
      <c r="F13" s="306" t="s">
        <v>1440</v>
      </c>
      <c r="G13" s="340" t="s">
        <v>1441</v>
      </c>
      <c r="H13" s="306" t="s">
        <v>1388</v>
      </c>
      <c r="I13" s="306" t="s">
        <v>1442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/>
      <c r="F14" s="336" t="s">
        <v>1443</v>
      </c>
      <c r="G14" s="335" t="s">
        <v>1344</v>
      </c>
      <c r="H14" s="338" t="s">
        <v>60</v>
      </c>
      <c r="I14" s="306" t="s">
        <v>1444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/>
      <c r="F15" s="336" t="s">
        <v>1445</v>
      </c>
      <c r="G15" s="302" t="s">
        <v>1446</v>
      </c>
      <c r="H15" s="338" t="s">
        <v>60</v>
      </c>
      <c r="I15" s="306" t="s">
        <v>1447</v>
      </c>
      <c r="J15" s="299"/>
      <c r="K15" s="300"/>
      <c r="L15" s="61"/>
      <c r="M15" s="330" t="s">
        <v>829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61</v>
      </c>
      <c r="F16" s="336" t="s">
        <v>1448</v>
      </c>
      <c r="G16" s="302" t="s">
        <v>1449</v>
      </c>
      <c r="H16" s="338" t="s">
        <v>1388</v>
      </c>
      <c r="I16" s="306" t="s">
        <v>1406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06" t="s">
        <v>389</v>
      </c>
      <c r="F17" s="336" t="s">
        <v>64</v>
      </c>
      <c r="G17" s="302" t="s">
        <v>1450</v>
      </c>
      <c r="H17" s="306" t="s">
        <v>61</v>
      </c>
      <c r="I17" s="306" t="s">
        <v>1396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06" t="s">
        <v>1451</v>
      </c>
      <c r="F18" s="336" t="s">
        <v>1452</v>
      </c>
      <c r="G18" s="302" t="s">
        <v>1453</v>
      </c>
      <c r="H18" s="306" t="s">
        <v>61</v>
      </c>
      <c r="I18" s="306" t="s">
        <v>389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389</v>
      </c>
      <c r="F19" s="337"/>
      <c r="G19" s="274"/>
      <c r="H19" s="339"/>
      <c r="I19" s="274"/>
      <c r="J19" s="274"/>
      <c r="K19" s="300"/>
      <c r="L19" s="61"/>
      <c r="M19" s="660"/>
      <c r="N19" s="660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389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656" t="s">
        <v>58</v>
      </c>
      <c r="D27" s="656"/>
      <c r="E27" s="656"/>
      <c r="F27" s="6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1290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1293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7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1454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1455</v>
      </c>
      <c r="F5" s="223" t="s">
        <v>1456</v>
      </c>
      <c r="G5" s="223" t="s">
        <v>1457</v>
      </c>
      <c r="H5" s="223" t="s">
        <v>1458</v>
      </c>
      <c r="I5" s="223" t="s">
        <v>1459</v>
      </c>
      <c r="J5" s="223" t="s">
        <v>1460</v>
      </c>
      <c r="K5" s="223" t="s">
        <v>1461</v>
      </c>
      <c r="L5" s="61"/>
      <c r="M5" s="324" t="s">
        <v>80</v>
      </c>
      <c r="N5" s="332" t="s">
        <v>1420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328" t="s">
        <v>53</v>
      </c>
      <c r="N6" s="325">
        <f>COUNTIF(E8:K24, "*YB*")</f>
        <v>0</v>
      </c>
      <c r="O6" s="224" t="s">
        <v>520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1289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1289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520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286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320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286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56</v>
      </c>
      <c r="G12" s="316" t="s">
        <v>59</v>
      </c>
      <c r="H12" s="306" t="s">
        <v>60</v>
      </c>
      <c r="I12" s="306" t="s">
        <v>1462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/>
      <c r="F13" s="306" t="s">
        <v>412</v>
      </c>
      <c r="G13" s="212" t="s">
        <v>59</v>
      </c>
      <c r="H13" s="306" t="s">
        <v>60</v>
      </c>
      <c r="I13" s="306" t="s">
        <v>1463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 t="s">
        <v>333</v>
      </c>
      <c r="F14" s="306" t="s">
        <v>1464</v>
      </c>
      <c r="G14" s="302" t="s">
        <v>62</v>
      </c>
      <c r="H14" s="306" t="s">
        <v>1465</v>
      </c>
      <c r="I14" s="306" t="s">
        <v>1466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 t="s">
        <v>54</v>
      </c>
      <c r="F15" s="306" t="s">
        <v>1467</v>
      </c>
      <c r="G15" s="302" t="s">
        <v>1468</v>
      </c>
      <c r="H15" s="306" t="s">
        <v>1465</v>
      </c>
      <c r="I15" s="306" t="s">
        <v>1463</v>
      </c>
      <c r="J15" s="299" t="s">
        <v>56</v>
      </c>
      <c r="K15" s="299" t="s">
        <v>56</v>
      </c>
      <c r="L15" s="61"/>
      <c r="M15" s="330" t="s">
        <v>829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54</v>
      </c>
      <c r="F16" s="306" t="s">
        <v>1469</v>
      </c>
      <c r="G16" s="302" t="s">
        <v>1468</v>
      </c>
      <c r="H16" s="306" t="s">
        <v>1470</v>
      </c>
      <c r="I16" s="306" t="s">
        <v>1463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2" t="s">
        <v>61</v>
      </c>
      <c r="F17" s="306" t="s">
        <v>1471</v>
      </c>
      <c r="G17" s="212" t="s">
        <v>1472</v>
      </c>
      <c r="H17" s="306" t="s">
        <v>1473</v>
      </c>
      <c r="I17" s="306" t="s">
        <v>1268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3" t="s">
        <v>1316</v>
      </c>
      <c r="F18" s="306" t="s">
        <v>1471</v>
      </c>
      <c r="G18" s="212" t="s">
        <v>1472</v>
      </c>
      <c r="H18" s="306" t="s">
        <v>1474</v>
      </c>
      <c r="I18" s="306" t="s">
        <v>1475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1476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660"/>
      <c r="N19" s="660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656"/>
      <c r="D27" s="656"/>
      <c r="E27" s="656"/>
      <c r="F27" s="6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1290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1293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8.28515625" bestFit="1" customWidth="1"/>
    <col min="6" max="6" width="55.5703125" customWidth="1"/>
    <col min="7" max="7" width="28.7109375" customWidth="1"/>
    <col min="8" max="8" width="31.85546875" customWidth="1"/>
    <col min="9" max="9" width="49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1477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1478</v>
      </c>
      <c r="K5" s="223" t="s">
        <v>1479</v>
      </c>
      <c r="L5" s="61"/>
      <c r="M5" s="324" t="s">
        <v>80</v>
      </c>
      <c r="N5" s="332" t="s">
        <v>1420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328" t="s">
        <v>53</v>
      </c>
      <c r="N6" s="325">
        <f>COUNTIF(E8:K24, "*YB*")</f>
        <v>32</v>
      </c>
      <c r="O6" s="224" t="s">
        <v>520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829</v>
      </c>
      <c r="F7" s="282" t="s">
        <v>829</v>
      </c>
      <c r="G7" s="282" t="s">
        <v>829</v>
      </c>
      <c r="H7" s="282" t="s">
        <v>829</v>
      </c>
      <c r="I7" s="282" t="s">
        <v>829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1344</v>
      </c>
      <c r="F8" s="306" t="s">
        <v>829</v>
      </c>
      <c r="G8" s="316" t="s">
        <v>829</v>
      </c>
      <c r="H8" s="306" t="s">
        <v>60</v>
      </c>
      <c r="I8" s="306" t="s">
        <v>657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1344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520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1344</v>
      </c>
      <c r="F10" s="306" t="s">
        <v>283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1344</v>
      </c>
      <c r="F11" s="306" t="s">
        <v>1480</v>
      </c>
      <c r="G11" s="316" t="s">
        <v>1481</v>
      </c>
      <c r="H11" s="306" t="s">
        <v>657</v>
      </c>
      <c r="I11" s="306" t="s">
        <v>1482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1483</v>
      </c>
      <c r="G12" s="316" t="s">
        <v>1481</v>
      </c>
      <c r="H12" s="306" t="s">
        <v>657</v>
      </c>
      <c r="I12" s="306" t="s">
        <v>1482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524</v>
      </c>
      <c r="F13" s="306" t="s">
        <v>1484</v>
      </c>
      <c r="G13" s="212" t="s">
        <v>802</v>
      </c>
      <c r="H13" s="306" t="s">
        <v>657</v>
      </c>
      <c r="I13" s="306" t="s">
        <v>1485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524</v>
      </c>
      <c r="F14" s="306" t="s">
        <v>1486</v>
      </c>
      <c r="G14" s="302" t="s">
        <v>1487</v>
      </c>
      <c r="H14" s="306" t="s">
        <v>526</v>
      </c>
      <c r="I14" s="306" t="s">
        <v>1488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1489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212" t="s">
        <v>704</v>
      </c>
      <c r="F15" s="306" t="s">
        <v>1490</v>
      </c>
      <c r="G15" s="302" t="s">
        <v>1491</v>
      </c>
      <c r="H15" s="306" t="s">
        <v>1492</v>
      </c>
      <c r="I15" s="306" t="s">
        <v>1493</v>
      </c>
      <c r="J15" s="299"/>
      <c r="K15" s="300"/>
      <c r="L15" s="61"/>
      <c r="M15" s="330" t="s">
        <v>829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2" t="s">
        <v>704</v>
      </c>
      <c r="F16" s="306" t="s">
        <v>1494</v>
      </c>
      <c r="G16" s="302" t="s">
        <v>1491</v>
      </c>
      <c r="H16" s="306" t="s">
        <v>1495</v>
      </c>
      <c r="I16" s="306" t="s">
        <v>1493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2" t="s">
        <v>707</v>
      </c>
      <c r="F17" s="306" t="s">
        <v>1496</v>
      </c>
      <c r="G17" s="212" t="s">
        <v>1497</v>
      </c>
      <c r="H17" s="306" t="s">
        <v>735</v>
      </c>
      <c r="I17" s="306" t="s">
        <v>1498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115</v>
      </c>
      <c r="C18" s="217" t="s">
        <v>85</v>
      </c>
      <c r="D18" s="267" t="s">
        <v>117</v>
      </c>
      <c r="E18" s="302" t="s">
        <v>1499</v>
      </c>
      <c r="F18" s="306" t="s">
        <v>1500</v>
      </c>
      <c r="G18" s="302" t="s">
        <v>1497</v>
      </c>
      <c r="H18" s="306" t="s">
        <v>735</v>
      </c>
      <c r="I18" s="306" t="s">
        <v>1498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/>
      <c r="F19" s="274"/>
      <c r="G19" s="274"/>
      <c r="H19" s="283"/>
      <c r="I19" s="274"/>
      <c r="J19" s="274"/>
      <c r="K19" s="300"/>
      <c r="L19" s="61"/>
      <c r="M19" s="660"/>
      <c r="N19" s="660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656"/>
      <c r="D27" s="656"/>
      <c r="E27" s="656"/>
      <c r="F27" s="6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1290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1501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1502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80</v>
      </c>
      <c r="N5" s="289" t="s">
        <v>1420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323" t="s">
        <v>53</v>
      </c>
      <c r="N6" s="287">
        <f>COUNTIF(E8:K24, "*YB*")</f>
        <v>33</v>
      </c>
      <c r="O6" s="224" t="s">
        <v>520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1503</v>
      </c>
      <c r="G8" s="316" t="s">
        <v>657</v>
      </c>
      <c r="H8" s="308"/>
      <c r="I8" s="306" t="s">
        <v>657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1503</v>
      </c>
      <c r="G9" s="316" t="s">
        <v>657</v>
      </c>
      <c r="H9" s="308"/>
      <c r="I9" s="306" t="s">
        <v>1504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520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8"/>
      <c r="F10" s="306" t="s">
        <v>1503</v>
      </c>
      <c r="G10" s="316" t="s">
        <v>559</v>
      </c>
      <c r="H10" s="308"/>
      <c r="I10" s="306" t="s">
        <v>1505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8"/>
      <c r="F11" s="306" t="s">
        <v>559</v>
      </c>
      <c r="G11" s="316" t="s">
        <v>1506</v>
      </c>
      <c r="H11" s="308"/>
      <c r="I11" s="306" t="s">
        <v>1505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8"/>
      <c r="F12" s="306" t="s">
        <v>657</v>
      </c>
      <c r="G12" s="316" t="s">
        <v>1507</v>
      </c>
      <c r="H12" s="308"/>
      <c r="I12" s="306" t="s">
        <v>1505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9"/>
      <c r="F13" s="306" t="s">
        <v>657</v>
      </c>
      <c r="G13" s="316" t="s">
        <v>1507</v>
      </c>
      <c r="H13" s="308"/>
      <c r="I13" s="306" t="s">
        <v>1508</v>
      </c>
      <c r="J13" s="318" t="s">
        <v>829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10"/>
      <c r="F14" s="306" t="s">
        <v>1509</v>
      </c>
      <c r="G14" s="316" t="s">
        <v>559</v>
      </c>
      <c r="H14" s="320"/>
      <c r="I14" s="306" t="s">
        <v>1510</v>
      </c>
      <c r="J14" s="318" t="s">
        <v>829</v>
      </c>
      <c r="K14" s="300"/>
      <c r="L14" s="61"/>
      <c r="M14" s="292" t="s">
        <v>61</v>
      </c>
      <c r="N14" s="285">
        <f>COUNTIF(E8:K24, "*Tai Wei*")</f>
        <v>0</v>
      </c>
      <c r="O14" s="224" t="s">
        <v>1489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10"/>
      <c r="F15" s="306" t="s">
        <v>1509</v>
      </c>
      <c r="G15" s="316" t="s">
        <v>1511</v>
      </c>
      <c r="H15" s="320"/>
      <c r="I15" s="306" t="s">
        <v>1510</v>
      </c>
      <c r="J15" s="318" t="s">
        <v>829</v>
      </c>
      <c r="K15" s="300"/>
      <c r="L15" s="61"/>
      <c r="M15" s="292" t="s">
        <v>829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10"/>
      <c r="F16" s="306" t="s">
        <v>1509</v>
      </c>
      <c r="G16" s="316" t="s">
        <v>1512</v>
      </c>
      <c r="H16" s="320"/>
      <c r="I16" s="306" t="s">
        <v>1513</v>
      </c>
      <c r="J16" s="318" t="s">
        <v>829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11"/>
      <c r="F17" s="306" t="s">
        <v>1509</v>
      </c>
      <c r="G17" s="316" t="s">
        <v>1514</v>
      </c>
      <c r="H17" s="310"/>
      <c r="I17" s="306" t="s">
        <v>1515</v>
      </c>
      <c r="J17" s="318" t="s">
        <v>829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11"/>
      <c r="F18" s="306" t="s">
        <v>1516</v>
      </c>
      <c r="G18" s="316" t="s">
        <v>1514</v>
      </c>
      <c r="H18" s="310"/>
      <c r="I18" s="306" t="s">
        <v>1517</v>
      </c>
      <c r="J18" s="318" t="s">
        <v>829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321"/>
      <c r="I19" s="274" t="s">
        <v>829</v>
      </c>
      <c r="J19" s="318" t="s">
        <v>829</v>
      </c>
      <c r="K19" s="300"/>
      <c r="L19" s="61"/>
      <c r="M19" s="660"/>
      <c r="N19" s="660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309"/>
      <c r="I20" s="274" t="s">
        <v>829</v>
      </c>
      <c r="J20" s="318" t="s">
        <v>829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309"/>
      <c r="I21" s="274" t="s">
        <v>829</v>
      </c>
      <c r="J21" s="318" t="s">
        <v>829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309"/>
      <c r="I22" s="274" t="s">
        <v>829</v>
      </c>
      <c r="J22" s="318" t="s">
        <v>829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309"/>
      <c r="I23" s="274"/>
      <c r="J23" s="318" t="s">
        <v>829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656"/>
      <c r="D27" s="656"/>
      <c r="E27" s="656"/>
      <c r="F27" s="6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1290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1518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1519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1520</v>
      </c>
      <c r="F5" s="223" t="s">
        <v>1521</v>
      </c>
      <c r="G5" s="223" t="s">
        <v>1522</v>
      </c>
      <c r="H5" s="223" t="s">
        <v>1523</v>
      </c>
      <c r="I5" s="223" t="s">
        <v>1524</v>
      </c>
      <c r="J5" s="223" t="s">
        <v>1525</v>
      </c>
      <c r="K5" s="223" t="s">
        <v>1526</v>
      </c>
      <c r="L5" s="61"/>
      <c r="M5" s="288" t="s">
        <v>80</v>
      </c>
      <c r="N5" s="289" t="s">
        <v>1420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303" t="s">
        <v>53</v>
      </c>
      <c r="N6" s="287">
        <f>COUNTIF(E8:K24, "*YB*")</f>
        <v>8</v>
      </c>
      <c r="O6" s="224" t="s">
        <v>520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37" t="s">
        <v>781</v>
      </c>
      <c r="G7" s="237" t="s">
        <v>284</v>
      </c>
      <c r="H7" s="317" t="s">
        <v>284</v>
      </c>
      <c r="I7" s="314" t="s">
        <v>284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781</v>
      </c>
      <c r="G8" s="316" t="s">
        <v>1527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781</v>
      </c>
      <c r="G9" s="316" t="s">
        <v>1527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520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8"/>
      <c r="F10" s="306" t="s">
        <v>781</v>
      </c>
      <c r="G10" s="316" t="s">
        <v>1527</v>
      </c>
      <c r="H10" s="306" t="s">
        <v>60</v>
      </c>
      <c r="I10" s="306" t="s">
        <v>1400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476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8"/>
      <c r="F11" s="306" t="s">
        <v>781</v>
      </c>
      <c r="G11" s="316" t="s">
        <v>1527</v>
      </c>
      <c r="H11" s="306" t="s">
        <v>58</v>
      </c>
      <c r="I11" s="306" t="s">
        <v>1400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8"/>
      <c r="F12" s="306" t="s">
        <v>781</v>
      </c>
      <c r="G12" s="316" t="s">
        <v>1527</v>
      </c>
      <c r="H12" s="306" t="s">
        <v>60</v>
      </c>
      <c r="I12" s="306" t="s">
        <v>1400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1528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9"/>
      <c r="F13" s="306" t="s">
        <v>781</v>
      </c>
      <c r="G13" s="316" t="s">
        <v>1527</v>
      </c>
      <c r="H13" s="306" t="s">
        <v>60</v>
      </c>
      <c r="I13" s="306" t="s">
        <v>1400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10"/>
      <c r="F14" s="306" t="s">
        <v>781</v>
      </c>
      <c r="G14" s="316" t="s">
        <v>1529</v>
      </c>
      <c r="H14" s="249" t="s">
        <v>53</v>
      </c>
      <c r="I14" s="306" t="s">
        <v>1400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1489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10"/>
      <c r="F15" s="306" t="s">
        <v>781</v>
      </c>
      <c r="G15" s="316" t="s">
        <v>1529</v>
      </c>
      <c r="H15" s="249" t="s">
        <v>1530</v>
      </c>
      <c r="I15" s="306" t="s">
        <v>1400</v>
      </c>
      <c r="J15" s="299"/>
      <c r="K15" s="300"/>
      <c r="L15" s="61"/>
      <c r="M15" s="292" t="s">
        <v>829</v>
      </c>
      <c r="N15" s="285">
        <f>COUNTIF(E8:K24, "*Casey*")</f>
        <v>4</v>
      </c>
      <c r="O15" s="224" t="s">
        <v>1528</v>
      </c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10"/>
      <c r="F16" s="306" t="s">
        <v>781</v>
      </c>
      <c r="G16" s="249" t="s">
        <v>1531</v>
      </c>
      <c r="H16" s="249" t="s">
        <v>53</v>
      </c>
      <c r="I16" s="306" t="s">
        <v>1400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1528</v>
      </c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11"/>
      <c r="F17" s="306" t="s">
        <v>781</v>
      </c>
      <c r="G17" s="249" t="s">
        <v>1531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11"/>
      <c r="F18" s="306" t="s">
        <v>1532</v>
      </c>
      <c r="G18" s="249" t="s">
        <v>1533</v>
      </c>
      <c r="H18" s="302" t="s">
        <v>1530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283"/>
      <c r="I19" s="274"/>
      <c r="J19" s="274"/>
      <c r="K19" s="300"/>
      <c r="L19" s="61"/>
      <c r="M19" s="660"/>
      <c r="N19" s="660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656" t="s">
        <v>1534</v>
      </c>
      <c r="D27" s="656"/>
      <c r="E27" s="656"/>
      <c r="F27" s="6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1290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1518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1535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1536</v>
      </c>
      <c r="F5" s="223" t="s">
        <v>1537</v>
      </c>
      <c r="G5" s="223" t="s">
        <v>1538</v>
      </c>
      <c r="H5" s="223" t="s">
        <v>1539</v>
      </c>
      <c r="I5" s="223" t="s">
        <v>1540</v>
      </c>
      <c r="J5" s="223" t="s">
        <v>1541</v>
      </c>
      <c r="K5" s="223" t="s">
        <v>1542</v>
      </c>
      <c r="L5" s="61"/>
      <c r="M5" s="288" t="s">
        <v>80</v>
      </c>
      <c r="N5" s="289" t="s">
        <v>1420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284</v>
      </c>
      <c r="F7" s="237" t="s">
        <v>284</v>
      </c>
      <c r="G7" s="237" t="s">
        <v>284</v>
      </c>
      <c r="H7" s="237" t="s">
        <v>284</v>
      </c>
      <c r="I7" s="237" t="s">
        <v>284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60</v>
      </c>
      <c r="F9" s="306" t="s">
        <v>1388</v>
      </c>
      <c r="G9" s="306" t="s">
        <v>1388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60</v>
      </c>
      <c r="F10" s="306" t="s">
        <v>1388</v>
      </c>
      <c r="G10" s="306" t="s">
        <v>1388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60</v>
      </c>
      <c r="F11" s="306" t="s">
        <v>1388</v>
      </c>
      <c r="G11" s="306" t="s">
        <v>1388</v>
      </c>
      <c r="H11" s="306" t="s">
        <v>1543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 t="s">
        <v>60</v>
      </c>
      <c r="F12" s="306" t="s">
        <v>1465</v>
      </c>
      <c r="G12" s="306" t="s">
        <v>1388</v>
      </c>
      <c r="H12" s="306" t="s">
        <v>1543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1544</v>
      </c>
      <c r="F13" s="212" t="s">
        <v>826</v>
      </c>
      <c r="G13" s="249" t="s">
        <v>54</v>
      </c>
      <c r="H13" s="249" t="s">
        <v>826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1544</v>
      </c>
      <c r="F14" s="212" t="s">
        <v>1545</v>
      </c>
      <c r="G14" s="249" t="s">
        <v>1546</v>
      </c>
      <c r="H14" s="249" t="s">
        <v>826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2" t="s">
        <v>57</v>
      </c>
      <c r="F15" s="212" t="s">
        <v>1547</v>
      </c>
      <c r="G15" s="249" t="s">
        <v>1546</v>
      </c>
      <c r="H15" s="249" t="s">
        <v>1548</v>
      </c>
      <c r="I15" s="196"/>
      <c r="J15" s="299"/>
      <c r="K15" s="300"/>
      <c r="L15" s="61"/>
      <c r="M15" s="292" t="s">
        <v>829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2" t="s">
        <v>1077</v>
      </c>
      <c r="F16" s="212" t="s">
        <v>1549</v>
      </c>
      <c r="G16" s="249" t="s">
        <v>1546</v>
      </c>
      <c r="H16" s="249" t="s">
        <v>1550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 t="s">
        <v>60</v>
      </c>
      <c r="F17" s="196" t="s">
        <v>1333</v>
      </c>
      <c r="G17" s="249" t="s">
        <v>1551</v>
      </c>
      <c r="H17" s="302" t="s">
        <v>1552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1553</v>
      </c>
      <c r="F18" s="196" t="s">
        <v>1554</v>
      </c>
      <c r="G18" s="249" t="s">
        <v>1551</v>
      </c>
      <c r="H18" s="302" t="s">
        <v>1552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1555</v>
      </c>
      <c r="F19" s="274" t="s">
        <v>1556</v>
      </c>
      <c r="G19" s="274" t="s">
        <v>55</v>
      </c>
      <c r="H19" s="283"/>
      <c r="I19" s="274"/>
      <c r="J19" s="274"/>
      <c r="K19" s="300"/>
      <c r="L19" s="61"/>
      <c r="M19" s="660"/>
      <c r="N19" s="660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1555</v>
      </c>
      <c r="F20" s="274" t="s">
        <v>1556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1056</v>
      </c>
      <c r="F21" s="274" t="s">
        <v>1188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656"/>
      <c r="D27" s="656"/>
      <c r="E27" s="656"/>
      <c r="F27" s="6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1290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2" spans="2:20">
      <c r="B32" s="55"/>
      <c r="D32" s="246" t="s">
        <v>1557</v>
      </c>
    </row>
    <row r="33" spans="2:15">
      <c r="B33" s="56"/>
      <c r="D33" s="246" t="s">
        <v>1558</v>
      </c>
    </row>
    <row r="34" spans="2:15">
      <c r="B34" s="180"/>
      <c r="D34" t="s">
        <v>132</v>
      </c>
    </row>
    <row r="35" spans="2:15">
      <c r="B35" s="90"/>
      <c r="D35" t="s">
        <v>133</v>
      </c>
    </row>
    <row r="37" spans="2:15">
      <c r="B37" s="127" t="s">
        <v>134</v>
      </c>
      <c r="D37" s="247" t="s">
        <v>1559</v>
      </c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  <row r="46" spans="2:15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1560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1561</v>
      </c>
      <c r="I5" s="223" t="s">
        <v>1562</v>
      </c>
      <c r="J5" s="223" t="s">
        <v>1563</v>
      </c>
      <c r="K5" s="223" t="s">
        <v>1564</v>
      </c>
      <c r="L5" s="61"/>
      <c r="M5" s="288" t="s">
        <v>80</v>
      </c>
      <c r="N5" s="289" t="s">
        <v>1420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65" t="s">
        <v>94</v>
      </c>
      <c r="E8" s="262" t="s">
        <v>58</v>
      </c>
      <c r="F8" s="295" t="s">
        <v>1565</v>
      </c>
      <c r="G8" s="296" t="s">
        <v>1566</v>
      </c>
      <c r="H8" s="297" t="s">
        <v>1400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262" t="s">
        <v>333</v>
      </c>
      <c r="F9" s="212" t="s">
        <v>1565</v>
      </c>
      <c r="G9" s="294" t="s">
        <v>1567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262" t="s">
        <v>333</v>
      </c>
      <c r="F10" s="212" t="s">
        <v>1388</v>
      </c>
      <c r="G10" s="294" t="s">
        <v>1567</v>
      </c>
      <c r="H10" s="196" t="s">
        <v>1568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262" t="s">
        <v>333</v>
      </c>
      <c r="F11" s="212" t="s">
        <v>60</v>
      </c>
      <c r="G11" s="294" t="s">
        <v>1567</v>
      </c>
      <c r="H11" s="249" t="s">
        <v>1568</v>
      </c>
      <c r="I11" s="196" t="s">
        <v>1468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214" t="s">
        <v>1333</v>
      </c>
      <c r="F12" s="212" t="s">
        <v>1569</v>
      </c>
      <c r="G12" s="249" t="s">
        <v>1570</v>
      </c>
      <c r="H12" s="249" t="s">
        <v>1571</v>
      </c>
      <c r="I12" s="196" t="s">
        <v>1468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1572</v>
      </c>
      <c r="F13" s="212" t="s">
        <v>1569</v>
      </c>
      <c r="G13" s="249" t="s">
        <v>1573</v>
      </c>
      <c r="H13" s="249" t="s">
        <v>1574</v>
      </c>
      <c r="I13" s="196" t="s">
        <v>1575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1576</v>
      </c>
      <c r="F14" s="262" t="s">
        <v>1577</v>
      </c>
      <c r="G14" s="249" t="s">
        <v>1578</v>
      </c>
      <c r="H14" s="249" t="s">
        <v>1574</v>
      </c>
      <c r="I14" s="196" t="s">
        <v>1579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2" t="s">
        <v>1580</v>
      </c>
      <c r="F15" s="262" t="s">
        <v>1332</v>
      </c>
      <c r="G15" s="249" t="s">
        <v>1581</v>
      </c>
      <c r="H15" s="249" t="s">
        <v>1465</v>
      </c>
      <c r="I15" s="196" t="s">
        <v>1575</v>
      </c>
      <c r="J15" s="299"/>
      <c r="K15" s="300"/>
      <c r="L15" s="61"/>
      <c r="M15" s="292" t="s">
        <v>829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111</v>
      </c>
      <c r="C16" s="217" t="s">
        <v>85</v>
      </c>
      <c r="D16" s="267" t="s">
        <v>113</v>
      </c>
      <c r="E16" s="262" t="s">
        <v>54</v>
      </c>
      <c r="F16" s="212" t="s">
        <v>1582</v>
      </c>
      <c r="G16" s="249" t="s">
        <v>1567</v>
      </c>
      <c r="H16" s="249" t="s">
        <v>1583</v>
      </c>
      <c r="I16" s="196" t="s">
        <v>1575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/>
      <c r="F17" s="196" t="s">
        <v>1584</v>
      </c>
      <c r="G17" s="249" t="s">
        <v>1585</v>
      </c>
      <c r="H17" s="213" t="s">
        <v>1583</v>
      </c>
      <c r="I17" s="196" t="s">
        <v>1579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1586</v>
      </c>
      <c r="F18" s="196" t="s">
        <v>1587</v>
      </c>
      <c r="G18" s="249" t="s">
        <v>1585</v>
      </c>
      <c r="H18" s="213" t="s">
        <v>1588</v>
      </c>
      <c r="I18" s="196" t="s">
        <v>1589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1590</v>
      </c>
      <c r="F19" s="274" t="s">
        <v>1555</v>
      </c>
      <c r="G19" s="274" t="s">
        <v>59</v>
      </c>
      <c r="H19" s="274"/>
      <c r="I19" s="274"/>
      <c r="J19" s="274"/>
      <c r="K19" s="300"/>
      <c r="L19" s="61"/>
      <c r="M19" s="660"/>
      <c r="N19" s="660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1591</v>
      </c>
      <c r="F20" s="274" t="s">
        <v>1555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1592</v>
      </c>
      <c r="F21" s="274" t="s">
        <v>1068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C26" s="656"/>
      <c r="D26" s="656"/>
      <c r="E26" s="656"/>
      <c r="F26" s="65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136</v>
      </c>
      <c r="C27" t="s">
        <v>1290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1557</v>
      </c>
    </row>
    <row r="32" spans="2:20">
      <c r="B32" s="56"/>
      <c r="D32" s="246" t="s">
        <v>1558</v>
      </c>
    </row>
    <row r="33" spans="2:15">
      <c r="B33" s="180"/>
      <c r="D33" t="s">
        <v>132</v>
      </c>
    </row>
    <row r="34" spans="2:15">
      <c r="B34" s="90"/>
      <c r="D34" t="s">
        <v>133</v>
      </c>
    </row>
    <row r="36" spans="2:15">
      <c r="B36" s="127" t="s">
        <v>134</v>
      </c>
      <c r="D36" s="247" t="s">
        <v>1559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8.57031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1593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80</v>
      </c>
      <c r="N5" s="289" t="s">
        <v>1594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1595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65" t="s">
        <v>94</v>
      </c>
      <c r="E8" s="262" t="s">
        <v>1391</v>
      </c>
      <c r="F8" s="295" t="s">
        <v>59</v>
      </c>
      <c r="G8" s="296" t="s">
        <v>1596</v>
      </c>
      <c r="H8" s="297" t="s">
        <v>1596</v>
      </c>
      <c r="I8" s="297" t="s">
        <v>59</v>
      </c>
      <c r="J8" s="299" t="s">
        <v>1597</v>
      </c>
      <c r="K8" s="301" t="s">
        <v>829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262" t="s">
        <v>1598</v>
      </c>
      <c r="F9" s="212" t="s">
        <v>1428</v>
      </c>
      <c r="G9" s="294" t="s">
        <v>1599</v>
      </c>
      <c r="H9" s="242" t="s">
        <v>60</v>
      </c>
      <c r="I9" s="297" t="s">
        <v>59</v>
      </c>
      <c r="J9" s="299" t="s">
        <v>1597</v>
      </c>
      <c r="K9" s="300" t="s">
        <v>829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262" t="s">
        <v>1598</v>
      </c>
      <c r="F10" s="212" t="s">
        <v>1428</v>
      </c>
      <c r="G10" s="212" t="s">
        <v>1599</v>
      </c>
      <c r="H10" s="196" t="s">
        <v>60</v>
      </c>
      <c r="I10" s="196" t="s">
        <v>1600</v>
      </c>
      <c r="J10" s="299" t="s">
        <v>1597</v>
      </c>
      <c r="K10" s="300" t="s">
        <v>829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262" t="s">
        <v>1598</v>
      </c>
      <c r="F11" s="212" t="s">
        <v>1601</v>
      </c>
      <c r="G11" s="249" t="s">
        <v>1602</v>
      </c>
      <c r="H11" s="249" t="s">
        <v>60</v>
      </c>
      <c r="I11" s="196" t="s">
        <v>1603</v>
      </c>
      <c r="J11" s="299" t="s">
        <v>1597</v>
      </c>
      <c r="K11" s="300" t="s">
        <v>829</v>
      </c>
      <c r="L11" s="61"/>
      <c r="M11" s="304" t="s">
        <v>58</v>
      </c>
      <c r="N11" s="285">
        <f>COUNTIF(E8:K24, "*Wei Yen*")</f>
        <v>0</v>
      </c>
      <c r="O11" s="199" t="s">
        <v>1604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214" t="s">
        <v>1605</v>
      </c>
      <c r="F12" s="212" t="s">
        <v>1606</v>
      </c>
      <c r="G12" s="249" t="s">
        <v>1607</v>
      </c>
      <c r="H12" s="249" t="s">
        <v>60</v>
      </c>
      <c r="I12" s="196" t="s">
        <v>1603</v>
      </c>
      <c r="J12" s="299" t="s">
        <v>1597</v>
      </c>
      <c r="K12" s="300" t="s">
        <v>829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67" t="s">
        <v>106</v>
      </c>
      <c r="E13" s="214" t="s">
        <v>1605</v>
      </c>
      <c r="F13" s="196" t="s">
        <v>1608</v>
      </c>
      <c r="G13" s="249" t="s">
        <v>1607</v>
      </c>
      <c r="H13" s="249" t="s">
        <v>1332</v>
      </c>
      <c r="I13" s="196" t="s">
        <v>1609</v>
      </c>
      <c r="J13" s="299" t="s">
        <v>1597</v>
      </c>
      <c r="K13" s="300" t="s">
        <v>829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67" t="s">
        <v>109</v>
      </c>
      <c r="E14" s="214" t="s">
        <v>1610</v>
      </c>
      <c r="F14" s="196" t="s">
        <v>864</v>
      </c>
      <c r="G14" s="249" t="s">
        <v>1611</v>
      </c>
      <c r="H14" s="249" t="s">
        <v>62</v>
      </c>
      <c r="I14" s="196" t="s">
        <v>1612</v>
      </c>
      <c r="J14" s="299" t="s">
        <v>1597</v>
      </c>
      <c r="K14" s="300" t="s">
        <v>829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67" t="s">
        <v>111</v>
      </c>
      <c r="E15" s="214" t="s">
        <v>1610</v>
      </c>
      <c r="F15" s="196" t="s">
        <v>1603</v>
      </c>
      <c r="G15" s="249" t="s">
        <v>1613</v>
      </c>
      <c r="H15" s="249" t="s">
        <v>62</v>
      </c>
      <c r="I15" s="196" t="s">
        <v>1612</v>
      </c>
      <c r="J15" s="299" t="s">
        <v>1597</v>
      </c>
      <c r="K15" s="300" t="s">
        <v>829</v>
      </c>
      <c r="L15" s="61"/>
      <c r="M15" s="292" t="s">
        <v>829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111</v>
      </c>
      <c r="C16" s="217" t="s">
        <v>85</v>
      </c>
      <c r="D16" s="267" t="s">
        <v>113</v>
      </c>
      <c r="E16" s="214" t="s">
        <v>1610</v>
      </c>
      <c r="F16" s="196" t="s">
        <v>1614</v>
      </c>
      <c r="G16" s="249" t="s">
        <v>1615</v>
      </c>
      <c r="H16" s="249" t="s">
        <v>60</v>
      </c>
      <c r="I16" s="196" t="s">
        <v>1616</v>
      </c>
      <c r="J16" s="299" t="s">
        <v>1597</v>
      </c>
      <c r="K16" s="300" t="s">
        <v>829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 t="s">
        <v>1610</v>
      </c>
      <c r="F17" s="196" t="s">
        <v>1617</v>
      </c>
      <c r="G17" s="249" t="s">
        <v>1618</v>
      </c>
      <c r="H17" s="249" t="s">
        <v>60</v>
      </c>
      <c r="I17" s="250" t="s">
        <v>864</v>
      </c>
      <c r="J17" s="274" t="s">
        <v>829</v>
      </c>
      <c r="K17" s="300" t="s">
        <v>829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673</v>
      </c>
      <c r="F18" s="196" t="s">
        <v>1619</v>
      </c>
      <c r="G18" s="261" t="s">
        <v>1618</v>
      </c>
      <c r="H18" s="249" t="s">
        <v>1620</v>
      </c>
      <c r="I18" s="196" t="s">
        <v>62</v>
      </c>
      <c r="J18" s="279" t="s">
        <v>829</v>
      </c>
      <c r="K18" s="300" t="s">
        <v>829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673</v>
      </c>
      <c r="F19" s="274" t="s">
        <v>56</v>
      </c>
      <c r="G19" s="274" t="s">
        <v>1621</v>
      </c>
      <c r="H19" s="274"/>
      <c r="I19" s="274"/>
      <c r="J19" s="274" t="s">
        <v>829</v>
      </c>
      <c r="K19" s="300" t="s">
        <v>829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673</v>
      </c>
      <c r="F20" s="274" t="s">
        <v>56</v>
      </c>
      <c r="G20" s="274" t="s">
        <v>1621</v>
      </c>
      <c r="H20" s="274"/>
      <c r="I20" s="274"/>
      <c r="J20" s="274" t="s">
        <v>829</v>
      </c>
      <c r="K20" s="300" t="s">
        <v>829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673</v>
      </c>
      <c r="F21" s="274" t="s">
        <v>56</v>
      </c>
      <c r="G21" s="274" t="s">
        <v>1621</v>
      </c>
      <c r="H21" s="274"/>
      <c r="I21" s="274"/>
      <c r="J21" s="274" t="s">
        <v>829</v>
      </c>
      <c r="K21" s="300" t="s">
        <v>829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 t="s">
        <v>1621</v>
      </c>
      <c r="H22" s="274"/>
      <c r="I22" s="274"/>
      <c r="J22" s="274" t="s">
        <v>829</v>
      </c>
      <c r="K22" s="300" t="s">
        <v>829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 t="s">
        <v>1621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130</v>
      </c>
      <c r="C26" s="656" t="s">
        <v>58</v>
      </c>
      <c r="D26" s="656"/>
      <c r="E26" s="656"/>
      <c r="F26" s="65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136</v>
      </c>
      <c r="C27" t="s">
        <v>1290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1622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1557</v>
      </c>
    </row>
    <row r="32" spans="2:20">
      <c r="B32" s="56"/>
      <c r="D32" s="246" t="s">
        <v>1558</v>
      </c>
    </row>
    <row r="33" spans="2:15">
      <c r="B33" s="180"/>
      <c r="D33" t="s">
        <v>476</v>
      </c>
    </row>
    <row r="34" spans="2:15">
      <c r="B34" s="90"/>
      <c r="D34" t="s">
        <v>133</v>
      </c>
    </row>
    <row r="36" spans="2:15">
      <c r="B36" s="127" t="s">
        <v>134</v>
      </c>
      <c r="D36" s="247" t="s">
        <v>1559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18.7109375" customWidth="1"/>
    <col min="11" max="11" width="30.7109375" customWidth="1"/>
    <col min="12" max="12" width="8.5703125" bestFit="1" customWidth="1"/>
    <col min="13" max="13" width="20.7109375" customWidth="1"/>
    <col min="14" max="14" width="20.85546875" bestFit="1" customWidth="1"/>
    <col min="15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5" t="s">
        <v>1623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56"/>
      <c r="C5" s="257"/>
      <c r="D5" s="256"/>
      <c r="E5" s="223" t="s">
        <v>1624</v>
      </c>
      <c r="F5" s="223" t="s">
        <v>1625</v>
      </c>
      <c r="G5" s="223" t="s">
        <v>1626</v>
      </c>
      <c r="H5" s="223" t="s">
        <v>1627</v>
      </c>
      <c r="I5" s="223" t="s">
        <v>1628</v>
      </c>
      <c r="J5" s="223">
        <v>44930</v>
      </c>
      <c r="K5" s="223">
        <v>44961</v>
      </c>
      <c r="L5" s="61"/>
      <c r="M5" s="288" t="s">
        <v>80</v>
      </c>
      <c r="N5" s="289" t="s">
        <v>1594</v>
      </c>
      <c r="O5" s="224"/>
      <c r="P5" s="224"/>
      <c r="Q5" s="224"/>
      <c r="R5" s="224"/>
      <c r="S5" s="224"/>
      <c r="T5" s="224"/>
    </row>
    <row r="6" spans="2:20" ht="15" customHeight="1">
      <c r="B6" s="256"/>
      <c r="C6" s="257"/>
      <c r="D6" s="256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>
      <c r="B7" s="258" t="s">
        <v>83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>
      <c r="B8" s="256" t="s">
        <v>92</v>
      </c>
      <c r="C8" s="257" t="s">
        <v>85</v>
      </c>
      <c r="D8" s="256" t="s">
        <v>94</v>
      </c>
      <c r="E8" s="281" t="s">
        <v>57</v>
      </c>
      <c r="F8" s="212" t="s">
        <v>57</v>
      </c>
      <c r="G8" s="250" t="s">
        <v>57</v>
      </c>
      <c r="H8" s="212" t="s">
        <v>727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>
      <c r="B9" s="256" t="s">
        <v>94</v>
      </c>
      <c r="C9" s="257" t="s">
        <v>85</v>
      </c>
      <c r="D9" s="256" t="s">
        <v>95</v>
      </c>
      <c r="E9" s="281" t="s">
        <v>57</v>
      </c>
      <c r="F9" s="212" t="s">
        <v>57</v>
      </c>
      <c r="G9" s="250" t="s">
        <v>60</v>
      </c>
      <c r="H9" s="212" t="s">
        <v>727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>
      <c r="B10" s="256" t="s">
        <v>95</v>
      </c>
      <c r="C10" s="257" t="s">
        <v>85</v>
      </c>
      <c r="D10" s="256" t="s">
        <v>97</v>
      </c>
      <c r="E10" s="281" t="s">
        <v>57</v>
      </c>
      <c r="F10" s="212" t="s">
        <v>346</v>
      </c>
      <c r="G10" s="250" t="s">
        <v>60</v>
      </c>
      <c r="H10" s="212" t="s">
        <v>727</v>
      </c>
      <c r="I10" s="212" t="s">
        <v>60</v>
      </c>
      <c r="J10" s="273" t="s">
        <v>1404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>
      <c r="B11" s="256" t="s">
        <v>97</v>
      </c>
      <c r="C11" s="257" t="s">
        <v>85</v>
      </c>
      <c r="D11" s="256" t="s">
        <v>100</v>
      </c>
      <c r="E11" s="281" t="s">
        <v>57</v>
      </c>
      <c r="F11" s="212" t="s">
        <v>346</v>
      </c>
      <c r="G11" s="250" t="s">
        <v>1329</v>
      </c>
      <c r="H11" s="212" t="s">
        <v>727</v>
      </c>
      <c r="I11" s="212" t="s">
        <v>62</v>
      </c>
      <c r="J11" s="273" t="s">
        <v>1404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>
      <c r="B12" s="256" t="s">
        <v>100</v>
      </c>
      <c r="C12" s="257" t="s">
        <v>85</v>
      </c>
      <c r="D12" s="256" t="s">
        <v>102</v>
      </c>
      <c r="E12" s="214"/>
      <c r="F12" s="212" t="s">
        <v>1629</v>
      </c>
      <c r="G12" s="250" t="s">
        <v>1630</v>
      </c>
      <c r="H12" s="212" t="s">
        <v>1631</v>
      </c>
      <c r="I12" s="212" t="s">
        <v>62</v>
      </c>
      <c r="J12" s="273" t="s">
        <v>1404</v>
      </c>
      <c r="K12" s="273" t="s">
        <v>1632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>
      <c r="B13" s="256" t="s">
        <v>102</v>
      </c>
      <c r="C13" s="257" t="s">
        <v>85</v>
      </c>
      <c r="D13" s="256" t="s">
        <v>106</v>
      </c>
      <c r="E13" s="214"/>
      <c r="F13" s="212" t="s">
        <v>1629</v>
      </c>
      <c r="G13" s="250" t="s">
        <v>1630</v>
      </c>
      <c r="H13" s="212" t="s">
        <v>1631</v>
      </c>
      <c r="I13" s="212" t="s">
        <v>1468</v>
      </c>
      <c r="J13" s="273" t="s">
        <v>1404</v>
      </c>
      <c r="K13" s="273" t="s">
        <v>1632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>
      <c r="B14" s="256" t="s">
        <v>106</v>
      </c>
      <c r="C14" s="257" t="s">
        <v>85</v>
      </c>
      <c r="D14" s="256" t="s">
        <v>109</v>
      </c>
      <c r="E14" s="214" t="s">
        <v>1633</v>
      </c>
      <c r="F14" s="212" t="s">
        <v>1470</v>
      </c>
      <c r="G14" s="250" t="s">
        <v>1634</v>
      </c>
      <c r="H14" s="212" t="s">
        <v>1631</v>
      </c>
      <c r="I14" s="212" t="s">
        <v>1635</v>
      </c>
      <c r="J14" s="273" t="s">
        <v>1404</v>
      </c>
      <c r="K14" s="273" t="s">
        <v>1632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56" t="s">
        <v>109</v>
      </c>
      <c r="C15" s="257" t="s">
        <v>85</v>
      </c>
      <c r="D15" s="256" t="s">
        <v>111</v>
      </c>
      <c r="E15" s="214" t="s">
        <v>1633</v>
      </c>
      <c r="F15" s="212" t="s">
        <v>1636</v>
      </c>
      <c r="G15" s="250" t="s">
        <v>1634</v>
      </c>
      <c r="H15" s="212" t="s">
        <v>62</v>
      </c>
      <c r="I15" s="212" t="s">
        <v>1637</v>
      </c>
      <c r="J15" s="273" t="s">
        <v>1404</v>
      </c>
      <c r="K15" s="273" t="s">
        <v>1632</v>
      </c>
      <c r="L15" s="61"/>
      <c r="M15" s="304" t="s">
        <v>829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>
      <c r="B16" s="256" t="s">
        <v>111</v>
      </c>
      <c r="C16" s="257" t="s">
        <v>85</v>
      </c>
      <c r="D16" s="256" t="s">
        <v>113</v>
      </c>
      <c r="E16" s="214" t="s">
        <v>618</v>
      </c>
      <c r="F16" s="212" t="s">
        <v>1638</v>
      </c>
      <c r="G16" s="250" t="s">
        <v>1571</v>
      </c>
      <c r="H16" s="212" t="s">
        <v>57</v>
      </c>
      <c r="I16" s="212" t="s">
        <v>1639</v>
      </c>
      <c r="J16" s="273" t="s">
        <v>1404</v>
      </c>
      <c r="K16" s="273" t="s">
        <v>1632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>
      <c r="B17" s="256" t="s">
        <v>113</v>
      </c>
      <c r="C17" s="257" t="s">
        <v>85</v>
      </c>
      <c r="D17" s="256" t="s">
        <v>115</v>
      </c>
      <c r="E17" s="214" t="s">
        <v>1470</v>
      </c>
      <c r="F17" s="212" t="s">
        <v>1640</v>
      </c>
      <c r="G17" s="250" t="s">
        <v>1641</v>
      </c>
      <c r="H17" s="212" t="s">
        <v>57</v>
      </c>
      <c r="I17" s="212" t="s">
        <v>1639</v>
      </c>
      <c r="J17" s="273" t="s">
        <v>1404</v>
      </c>
      <c r="K17" s="273" t="s">
        <v>1632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56" t="s">
        <v>115</v>
      </c>
      <c r="C18" s="257" t="s">
        <v>85</v>
      </c>
      <c r="D18" s="256" t="s">
        <v>117</v>
      </c>
      <c r="E18" s="214" t="s">
        <v>1470</v>
      </c>
      <c r="F18" s="212" t="s">
        <v>1640</v>
      </c>
      <c r="G18" s="250" t="s">
        <v>1642</v>
      </c>
      <c r="H18" s="212" t="s">
        <v>57</v>
      </c>
      <c r="I18" s="212" t="s">
        <v>1639</v>
      </c>
      <c r="J18" s="273" t="s">
        <v>1404</v>
      </c>
      <c r="K18" s="280" t="s">
        <v>1643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56" t="s">
        <v>117</v>
      </c>
      <c r="C19" s="257" t="s">
        <v>85</v>
      </c>
      <c r="D19" s="256" t="s">
        <v>119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1643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56" t="s">
        <v>119</v>
      </c>
      <c r="C20" s="257" t="s">
        <v>85</v>
      </c>
      <c r="D20" s="256" t="s">
        <v>121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1643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56" t="s">
        <v>121</v>
      </c>
      <c r="C21" s="257" t="s">
        <v>85</v>
      </c>
      <c r="D21" s="256" t="s">
        <v>123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1643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56" t="s">
        <v>123</v>
      </c>
      <c r="C22" s="257" t="s">
        <v>85</v>
      </c>
      <c r="D22" s="256" t="s">
        <v>125</v>
      </c>
      <c r="E22" s="273"/>
      <c r="F22" s="274"/>
      <c r="G22" s="274"/>
      <c r="H22" s="274"/>
      <c r="I22" s="274"/>
      <c r="J22" s="274"/>
      <c r="K22" s="278" t="s">
        <v>1643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56" t="s">
        <v>125</v>
      </c>
      <c r="C23" s="257" t="s">
        <v>85</v>
      </c>
      <c r="D23" s="256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56" t="s">
        <v>127</v>
      </c>
      <c r="C24" s="257" t="s">
        <v>85</v>
      </c>
      <c r="D24" s="26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130</v>
      </c>
      <c r="C26" s="656" t="s">
        <v>58</v>
      </c>
      <c r="D26" s="656"/>
      <c r="E26" s="656"/>
      <c r="F26" s="65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1622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1557</v>
      </c>
    </row>
    <row r="32" spans="2:20">
      <c r="B32" s="56"/>
      <c r="D32" s="246" t="s">
        <v>1558</v>
      </c>
    </row>
    <row r="33" spans="2:15">
      <c r="B33" s="180"/>
      <c r="D33" t="s">
        <v>476</v>
      </c>
    </row>
    <row r="35" spans="2:15">
      <c r="B35" s="127" t="s">
        <v>134</v>
      </c>
      <c r="D35" s="247" t="s">
        <v>1559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34.5703125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5" t="s">
        <v>1644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1645</v>
      </c>
      <c r="F5" s="223" t="s">
        <v>1646</v>
      </c>
      <c r="G5" s="223" t="s">
        <v>1647</v>
      </c>
      <c r="H5" s="223" t="s">
        <v>1648</v>
      </c>
      <c r="I5" s="223" t="s">
        <v>1649</v>
      </c>
      <c r="J5" s="223" t="s">
        <v>1650</v>
      </c>
      <c r="K5" s="223" t="s">
        <v>1651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1652</v>
      </c>
      <c r="F8" s="212" t="s">
        <v>1653</v>
      </c>
      <c r="G8" s="212" t="s">
        <v>1653</v>
      </c>
      <c r="H8" s="212" t="s">
        <v>1653</v>
      </c>
      <c r="I8" s="250" t="s">
        <v>1653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12" t="s">
        <v>1652</v>
      </c>
      <c r="F9" s="212" t="s">
        <v>1653</v>
      </c>
      <c r="G9" s="212" t="s">
        <v>1654</v>
      </c>
      <c r="H9" s="242" t="s">
        <v>1653</v>
      </c>
      <c r="I9" s="242" t="s">
        <v>1653</v>
      </c>
      <c r="J9" s="212" t="s">
        <v>1622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212" t="s">
        <v>1652</v>
      </c>
      <c r="F10" s="212" t="s">
        <v>1652</v>
      </c>
      <c r="G10" s="212" t="s">
        <v>1655</v>
      </c>
      <c r="H10" s="196" t="s">
        <v>1653</v>
      </c>
      <c r="I10" s="196" t="s">
        <v>1656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212" t="s">
        <v>1652</v>
      </c>
      <c r="F11" s="212" t="s">
        <v>1652</v>
      </c>
      <c r="G11" s="249" t="s">
        <v>1657</v>
      </c>
      <c r="H11" s="249" t="s">
        <v>1055</v>
      </c>
      <c r="I11" s="196" t="s">
        <v>1658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1653</v>
      </c>
      <c r="F12" s="212" t="s">
        <v>1653</v>
      </c>
      <c r="G12" s="249" t="s">
        <v>1659</v>
      </c>
      <c r="H12" s="249" t="s">
        <v>1660</v>
      </c>
      <c r="I12" s="196" t="s">
        <v>1658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 t="s">
        <v>1653</v>
      </c>
      <c r="F13" s="196" t="s">
        <v>865</v>
      </c>
      <c r="G13" s="249" t="s">
        <v>1661</v>
      </c>
      <c r="H13" s="249" t="s">
        <v>1662</v>
      </c>
      <c r="I13" s="196" t="s">
        <v>1663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1664</v>
      </c>
      <c r="F14" s="196" t="s">
        <v>1665</v>
      </c>
      <c r="G14" s="249" t="s">
        <v>56</v>
      </c>
      <c r="H14" s="249" t="s">
        <v>1662</v>
      </c>
      <c r="I14" s="250" t="s">
        <v>1666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1667</v>
      </c>
      <c r="F15" s="196" t="s">
        <v>1668</v>
      </c>
      <c r="G15" s="249" t="s">
        <v>1669</v>
      </c>
      <c r="H15" s="249" t="s">
        <v>1662</v>
      </c>
      <c r="I15" s="250" t="s">
        <v>1670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1667</v>
      </c>
      <c r="F16" s="196" t="s">
        <v>1668</v>
      </c>
      <c r="G16" s="249" t="s">
        <v>1671</v>
      </c>
      <c r="H16" s="212" t="s">
        <v>1672</v>
      </c>
      <c r="I16" s="250" t="s">
        <v>1670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196" t="s">
        <v>1667</v>
      </c>
      <c r="F17" s="196" t="s">
        <v>1673</v>
      </c>
      <c r="G17" s="249" t="s">
        <v>1674</v>
      </c>
      <c r="H17" s="214" t="s">
        <v>1675</v>
      </c>
      <c r="I17" s="250" t="s">
        <v>1676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48" t="s">
        <v>1677</v>
      </c>
      <c r="F18" s="248" t="s">
        <v>1678</v>
      </c>
      <c r="G18" s="212" t="s">
        <v>1674</v>
      </c>
      <c r="H18" s="214" t="s">
        <v>1675</v>
      </c>
      <c r="I18" s="196" t="s">
        <v>1679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130</v>
      </c>
      <c r="C20" s="656"/>
      <c r="D20" s="656"/>
      <c r="E20" s="656"/>
      <c r="F20" s="656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H23" t="s">
        <v>1622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1557</v>
      </c>
    </row>
    <row r="26" spans="2:20">
      <c r="B26" s="56"/>
      <c r="D26" s="246" t="s">
        <v>1558</v>
      </c>
    </row>
    <row r="27" spans="2:20">
      <c r="B27" s="180"/>
      <c r="D27" t="s">
        <v>476</v>
      </c>
    </row>
    <row r="29" spans="2:20">
      <c r="B29" s="127" t="s">
        <v>134</v>
      </c>
      <c r="D29" s="247" t="s">
        <v>1559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9.28515625" customWidth="1"/>
    <col min="6" max="6" width="35.7109375" customWidth="1"/>
    <col min="7" max="7" width="41.42578125" customWidth="1"/>
    <col min="8" max="8" width="31.85546875" customWidth="1"/>
    <col min="9" max="9" width="26.285156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5" t="s">
        <v>1680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1681</v>
      </c>
      <c r="F5" s="223" t="s">
        <v>1682</v>
      </c>
      <c r="G5" s="223" t="s">
        <v>1683</v>
      </c>
      <c r="H5" s="223" t="s">
        <v>1684</v>
      </c>
      <c r="I5" s="223" t="s">
        <v>1685</v>
      </c>
      <c r="J5" s="223" t="s">
        <v>1686</v>
      </c>
      <c r="K5" s="223" t="s">
        <v>1687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32" t="s">
        <v>1258</v>
      </c>
      <c r="K6" s="233" t="s">
        <v>1259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55</v>
      </c>
      <c r="F8" s="212" t="s">
        <v>55</v>
      </c>
      <c r="G8" s="212" t="s">
        <v>1688</v>
      </c>
      <c r="H8" s="212" t="s">
        <v>1688</v>
      </c>
      <c r="I8" s="212" t="s">
        <v>1688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42" t="s">
        <v>1261</v>
      </c>
      <c r="F9" s="212" t="s">
        <v>1689</v>
      </c>
      <c r="G9" s="212" t="s">
        <v>1690</v>
      </c>
      <c r="H9" s="212" t="s">
        <v>1688</v>
      </c>
      <c r="I9" s="212" t="s">
        <v>1688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196" t="s">
        <v>1261</v>
      </c>
      <c r="F10" s="212" t="s">
        <v>1689</v>
      </c>
      <c r="G10" s="212" t="s">
        <v>1690</v>
      </c>
      <c r="H10" s="212" t="s">
        <v>1688</v>
      </c>
      <c r="I10" s="212" t="s">
        <v>1688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196" t="s">
        <v>1691</v>
      </c>
      <c r="F11" s="212" t="s">
        <v>1689</v>
      </c>
      <c r="G11" s="212" t="s">
        <v>1692</v>
      </c>
      <c r="H11" s="214" t="s">
        <v>1693</v>
      </c>
      <c r="I11" s="212" t="s">
        <v>1694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1188</v>
      </c>
      <c r="F12" s="212" t="s">
        <v>1688</v>
      </c>
      <c r="G12" s="212" t="s">
        <v>1695</v>
      </c>
      <c r="H12" s="214" t="s">
        <v>1696</v>
      </c>
      <c r="I12" s="212" t="s">
        <v>1694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 t="s">
        <v>1188</v>
      </c>
      <c r="F13" s="212" t="s">
        <v>1697</v>
      </c>
      <c r="G13" s="212" t="s">
        <v>1698</v>
      </c>
      <c r="H13" s="214" t="s">
        <v>1696</v>
      </c>
      <c r="I13" s="212" t="s">
        <v>1699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1700</v>
      </c>
      <c r="F14" s="212" t="s">
        <v>1701</v>
      </c>
      <c r="G14" s="212" t="s">
        <v>1702</v>
      </c>
      <c r="H14" s="214" t="s">
        <v>1696</v>
      </c>
      <c r="I14" s="212" t="s">
        <v>1703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1704</v>
      </c>
      <c r="F15" s="212" t="s">
        <v>1705</v>
      </c>
      <c r="G15" s="212" t="s">
        <v>1706</v>
      </c>
      <c r="H15" s="214" t="s">
        <v>1707</v>
      </c>
      <c r="I15" s="212" t="s">
        <v>1703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1704</v>
      </c>
      <c r="F16" s="212" t="s">
        <v>1705</v>
      </c>
      <c r="G16" s="212" t="s">
        <v>1708</v>
      </c>
      <c r="H16" s="214" t="s">
        <v>1709</v>
      </c>
      <c r="I16" s="212" t="s">
        <v>1710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212" t="s">
        <v>1711</v>
      </c>
      <c r="F17" s="212" t="s">
        <v>1712</v>
      </c>
      <c r="G17" s="212" t="s">
        <v>1713</v>
      </c>
      <c r="H17" s="214" t="s">
        <v>1714</v>
      </c>
      <c r="I17" s="196" t="s">
        <v>1715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12" t="s">
        <v>1716</v>
      </c>
      <c r="F18" s="212" t="s">
        <v>1717</v>
      </c>
      <c r="G18" s="212" t="s">
        <v>1713</v>
      </c>
      <c r="H18" s="214" t="s">
        <v>1714</v>
      </c>
      <c r="I18" s="196" t="s">
        <v>1718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130</v>
      </c>
      <c r="C20" s="656" t="s">
        <v>1719</v>
      </c>
      <c r="D20" s="656"/>
      <c r="E20" s="656"/>
      <c r="F20" s="656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1557</v>
      </c>
    </row>
    <row r="26" spans="2:20">
      <c r="B26" s="56"/>
      <c r="D26" s="246" t="s">
        <v>1558</v>
      </c>
    </row>
    <row r="27" spans="2:20">
      <c r="B27" s="180"/>
      <c r="D27" t="s">
        <v>476</v>
      </c>
    </row>
    <row r="29" spans="2:20">
      <c r="B29" s="127" t="s">
        <v>134</v>
      </c>
      <c r="D29" s="247" t="s">
        <v>1559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5:15" hidden="1">
      <c r="E33" s="253" t="s">
        <v>53</v>
      </c>
      <c r="M33" s="61"/>
      <c r="N33" s="62"/>
      <c r="O33" s="61"/>
    </row>
    <row r="34" spans="5:15" hidden="1">
      <c r="E34" s="254" t="s">
        <v>54</v>
      </c>
      <c r="F34">
        <f>13+24</f>
        <v>37</v>
      </c>
      <c r="M34" s="61"/>
      <c r="N34" s="62"/>
      <c r="O34" s="61"/>
    </row>
    <row r="35" spans="5:15" hidden="1">
      <c r="E35" s="254" t="s">
        <v>1720</v>
      </c>
      <c r="F35">
        <v>44</v>
      </c>
      <c r="M35" s="61"/>
      <c r="N35" s="62"/>
      <c r="O35" s="61"/>
    </row>
    <row r="36" spans="5:15" hidden="1">
      <c r="E36" s="254" t="s">
        <v>1721</v>
      </c>
      <c r="F36">
        <f>16+24</f>
        <v>40</v>
      </c>
      <c r="M36" s="61"/>
      <c r="N36" s="62"/>
      <c r="O36" s="61"/>
    </row>
    <row r="37" spans="5:15" hidden="1">
      <c r="E37" s="254" t="s">
        <v>1722</v>
      </c>
      <c r="F37">
        <f>5+4+4+5.5+5.5+3+5+6+3</f>
        <v>41</v>
      </c>
      <c r="M37" s="61"/>
      <c r="N37" s="62"/>
      <c r="O37" s="61"/>
    </row>
    <row r="38" spans="5:15" hidden="1">
      <c r="E38" s="254" t="s">
        <v>1723</v>
      </c>
      <c r="F38">
        <f>3+2+2+1+1+3+3</f>
        <v>15</v>
      </c>
      <c r="M38" s="61"/>
      <c r="N38" s="62"/>
      <c r="O38" s="61"/>
    </row>
    <row r="39" spans="5:15" hidden="1">
      <c r="E39" s="254" t="s">
        <v>1724</v>
      </c>
      <c r="F39">
        <f>26+16</f>
        <v>42</v>
      </c>
    </row>
    <row r="40" spans="5:15" hidden="1">
      <c r="E40" s="254" t="s">
        <v>1725</v>
      </c>
      <c r="F40">
        <f>38+24</f>
        <v>62</v>
      </c>
    </row>
    <row r="41" spans="5:15" hidden="1">
      <c r="E41" s="254" t="s">
        <v>1726</v>
      </c>
      <c r="F41">
        <v>15</v>
      </c>
    </row>
    <row r="42" spans="5:15" hidden="1">
      <c r="E42" s="254" t="s">
        <v>1727</v>
      </c>
      <c r="F42">
        <v>14</v>
      </c>
    </row>
    <row r="43" spans="5:15" hidden="1">
      <c r="E43" s="254" t="s">
        <v>1728</v>
      </c>
      <c r="F43">
        <v>11</v>
      </c>
    </row>
    <row r="44" spans="5:15" hidden="1">
      <c r="E44" s="180" t="s">
        <v>1729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23.42578125" customWidth="1"/>
    <col min="9" max="9" width="26.285156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5" t="s">
        <v>1730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32" t="s">
        <v>1258</v>
      </c>
      <c r="K6" s="233" t="s">
        <v>1259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1731</v>
      </c>
      <c r="F8" s="212" t="s">
        <v>1732</v>
      </c>
      <c r="G8" s="212" t="s">
        <v>1599</v>
      </c>
      <c r="H8" s="212" t="s">
        <v>657</v>
      </c>
      <c r="I8" s="196" t="s">
        <v>1733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42" t="s">
        <v>1734</v>
      </c>
      <c r="F9" s="212" t="s">
        <v>1732</v>
      </c>
      <c r="G9" s="212" t="s">
        <v>1599</v>
      </c>
      <c r="H9" s="212" t="s">
        <v>657</v>
      </c>
      <c r="I9" s="196" t="s">
        <v>1733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196" t="s">
        <v>1734</v>
      </c>
      <c r="F10" s="212" t="s">
        <v>1732</v>
      </c>
      <c r="G10" s="212" t="s">
        <v>1735</v>
      </c>
      <c r="H10" s="212" t="s">
        <v>657</v>
      </c>
      <c r="I10" s="196" t="s">
        <v>1733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196" t="s">
        <v>1734</v>
      </c>
      <c r="F11" s="212" t="s">
        <v>1736</v>
      </c>
      <c r="G11" s="212" t="s">
        <v>1735</v>
      </c>
      <c r="H11" s="214" t="s">
        <v>1596</v>
      </c>
      <c r="I11" s="196" t="s">
        <v>286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1737</v>
      </c>
      <c r="F12" s="212" t="s">
        <v>1738</v>
      </c>
      <c r="G12" s="212" t="s">
        <v>1596</v>
      </c>
      <c r="H12" s="214" t="s">
        <v>1739</v>
      </c>
      <c r="I12" s="196" t="s">
        <v>286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/>
      <c r="F13" s="212" t="s">
        <v>1740</v>
      </c>
      <c r="G13" s="212" t="s">
        <v>1741</v>
      </c>
      <c r="H13" s="214" t="s">
        <v>1596</v>
      </c>
      <c r="I13" s="196" t="s">
        <v>286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1742</v>
      </c>
      <c r="F14" s="212" t="s">
        <v>1743</v>
      </c>
      <c r="G14" s="212" t="s">
        <v>1744</v>
      </c>
      <c r="H14" s="214" t="s">
        <v>1332</v>
      </c>
      <c r="I14" s="196" t="s">
        <v>286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1745</v>
      </c>
      <c r="F15" s="212" t="s">
        <v>1746</v>
      </c>
      <c r="G15" s="212" t="s">
        <v>1747</v>
      </c>
      <c r="H15" s="214" t="s">
        <v>1470</v>
      </c>
      <c r="I15" s="196" t="s">
        <v>286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1748</v>
      </c>
      <c r="F16" s="212" t="s">
        <v>1749</v>
      </c>
      <c r="G16" s="212" t="s">
        <v>1750</v>
      </c>
      <c r="H16" s="214" t="s">
        <v>1629</v>
      </c>
      <c r="I16" s="196" t="s">
        <v>286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212" t="s">
        <v>1751</v>
      </c>
      <c r="F17" s="212" t="s">
        <v>1752</v>
      </c>
      <c r="G17" s="212" t="s">
        <v>1753</v>
      </c>
      <c r="H17" s="214" t="s">
        <v>1754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12" t="s">
        <v>766</v>
      </c>
      <c r="F18" s="212" t="s">
        <v>1755</v>
      </c>
      <c r="G18" s="212" t="s">
        <v>1756</v>
      </c>
      <c r="H18" s="214" t="s">
        <v>1754</v>
      </c>
      <c r="I18" s="196" t="s">
        <v>1757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 t="s">
        <v>1758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1557</v>
      </c>
    </row>
    <row r="26" spans="2:20">
      <c r="B26" s="56"/>
      <c r="D26" s="246" t="s">
        <v>1558</v>
      </c>
    </row>
    <row r="27" spans="2:20">
      <c r="B27" s="180"/>
      <c r="D27" t="s">
        <v>476</v>
      </c>
    </row>
    <row r="29" spans="2:20">
      <c r="B29" s="127" t="s">
        <v>134</v>
      </c>
      <c r="D29" s="247" t="s">
        <v>1559</v>
      </c>
    </row>
    <row r="31" spans="2:20">
      <c r="M31" s="661"/>
      <c r="N31" s="661"/>
      <c r="O31" s="66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5.42578125" customWidth="1"/>
    <col min="7" max="7" width="24.7109375" bestFit="1" customWidth="1"/>
    <col min="8" max="8" width="23.42578125" customWidth="1"/>
    <col min="9" max="9" width="26.285156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662" t="s">
        <v>78</v>
      </c>
      <c r="C2" s="662"/>
      <c r="D2" s="662"/>
      <c r="E2" s="662"/>
      <c r="F2" s="662"/>
      <c r="G2" s="662"/>
      <c r="H2" s="662"/>
      <c r="I2" s="662"/>
      <c r="J2" s="662"/>
      <c r="K2" s="66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3" t="s">
        <v>1759</v>
      </c>
      <c r="C3" s="663"/>
      <c r="D3" s="663"/>
      <c r="E3" s="663"/>
      <c r="F3" s="663"/>
      <c r="G3" s="663"/>
      <c r="H3" s="663"/>
      <c r="I3" s="663"/>
      <c r="J3" s="663"/>
      <c r="K3" s="663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1760</v>
      </c>
      <c r="F5" s="7" t="s">
        <v>1761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22" t="s">
        <v>1253</v>
      </c>
      <c r="F6" s="47" t="s">
        <v>1254</v>
      </c>
      <c r="G6" s="112" t="s">
        <v>1255</v>
      </c>
      <c r="H6" s="112" t="s">
        <v>1256</v>
      </c>
      <c r="I6" s="113" t="s">
        <v>1257</v>
      </c>
      <c r="J6" s="120" t="s">
        <v>1258</v>
      </c>
      <c r="K6" s="122" t="s">
        <v>1259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83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191" t="s">
        <v>53</v>
      </c>
      <c r="F8" s="212" t="s">
        <v>1762</v>
      </c>
      <c r="G8" s="212" t="s">
        <v>657</v>
      </c>
      <c r="H8" s="212" t="s">
        <v>657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50" t="s">
        <v>283</v>
      </c>
      <c r="F9" s="212" t="s">
        <v>1762</v>
      </c>
      <c r="G9" s="191" t="s">
        <v>657</v>
      </c>
      <c r="H9" s="212" t="s">
        <v>657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283</v>
      </c>
      <c r="F10" s="191" t="s">
        <v>1763</v>
      </c>
      <c r="G10" s="191" t="s">
        <v>657</v>
      </c>
      <c r="H10" s="212" t="s">
        <v>1764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196" t="s">
        <v>283</v>
      </c>
      <c r="F11" s="191" t="s">
        <v>1763</v>
      </c>
      <c r="G11" s="191" t="s">
        <v>1765</v>
      </c>
      <c r="H11" s="88" t="s">
        <v>1596</v>
      </c>
      <c r="I11" s="32" t="s">
        <v>1766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196" t="s">
        <v>60</v>
      </c>
      <c r="F12" s="191" t="s">
        <v>1767</v>
      </c>
      <c r="G12" s="191" t="s">
        <v>1765</v>
      </c>
      <c r="H12" s="88" t="s">
        <v>1596</v>
      </c>
      <c r="I12" s="32" t="s">
        <v>1768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60</v>
      </c>
      <c r="F13" s="191" t="s">
        <v>1767</v>
      </c>
      <c r="G13" s="212" t="s">
        <v>1769</v>
      </c>
      <c r="H13" s="88" t="s">
        <v>1596</v>
      </c>
      <c r="I13" s="32" t="s">
        <v>1768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1770</v>
      </c>
      <c r="F14" s="191" t="s">
        <v>1771</v>
      </c>
      <c r="G14" s="212" t="s">
        <v>1769</v>
      </c>
      <c r="H14" s="88" t="s">
        <v>1772</v>
      </c>
      <c r="I14" s="32" t="s">
        <v>1316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1745</v>
      </c>
      <c r="F15" s="191" t="s">
        <v>1406</v>
      </c>
      <c r="G15" s="212" t="s">
        <v>1769</v>
      </c>
      <c r="H15" s="88" t="s">
        <v>1391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54</v>
      </c>
      <c r="F16" s="191" t="s">
        <v>1596</v>
      </c>
      <c r="G16" s="212" t="s">
        <v>1773</v>
      </c>
      <c r="H16" s="88" t="s">
        <v>1391</v>
      </c>
      <c r="I16" s="32" t="s">
        <v>389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212" t="s">
        <v>1774</v>
      </c>
      <c r="F17" s="191" t="s">
        <v>1570</v>
      </c>
      <c r="G17" s="212" t="s">
        <v>1773</v>
      </c>
      <c r="H17" s="88" t="s">
        <v>58</v>
      </c>
      <c r="I17" s="32" t="s">
        <v>389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212" t="s">
        <v>1774</v>
      </c>
      <c r="F18" s="191" t="s">
        <v>1570</v>
      </c>
      <c r="G18" s="212" t="s">
        <v>1773</v>
      </c>
      <c r="H18" s="88" t="s">
        <v>58</v>
      </c>
      <c r="I18" s="32" t="s">
        <v>1775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1758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1557</v>
      </c>
    </row>
    <row r="26" spans="2:20">
      <c r="B26" s="56"/>
      <c r="D26" s="58" t="s">
        <v>1558</v>
      </c>
    </row>
    <row r="27" spans="2:20">
      <c r="B27" s="180"/>
      <c r="D27" t="s">
        <v>476</v>
      </c>
    </row>
    <row r="29" spans="2:20">
      <c r="B29" s="127" t="s">
        <v>134</v>
      </c>
      <c r="D29" s="167" t="s">
        <v>1559</v>
      </c>
    </row>
    <row r="31" spans="2:20">
      <c r="M31" s="661"/>
      <c r="N31" s="661"/>
      <c r="O31" s="66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5.42578125" customWidth="1"/>
    <col min="7" max="7" width="24.7109375" bestFit="1" customWidth="1"/>
    <col min="8" max="8" width="23.42578125" customWidth="1"/>
    <col min="9" max="9" width="26.285156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652"/>
      <c r="M1" s="652"/>
      <c r="N1" s="652"/>
      <c r="O1" s="652"/>
      <c r="P1" s="652"/>
      <c r="Q1" s="652"/>
      <c r="R1" s="652"/>
      <c r="S1" s="652"/>
      <c r="T1" s="652"/>
    </row>
    <row r="2" spans="2:20" ht="18.75">
      <c r="B2" s="662" t="s">
        <v>78</v>
      </c>
      <c r="C2" s="662"/>
      <c r="D2" s="662"/>
      <c r="E2" s="662"/>
      <c r="F2" s="662"/>
      <c r="G2" s="662"/>
      <c r="H2" s="662"/>
      <c r="I2" s="662"/>
      <c r="J2" s="662"/>
      <c r="K2" s="66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3" t="s">
        <v>1776</v>
      </c>
      <c r="C3" s="663"/>
      <c r="D3" s="663"/>
      <c r="E3" s="663"/>
      <c r="F3" s="663"/>
      <c r="G3" s="663"/>
      <c r="H3" s="663"/>
      <c r="I3" s="663"/>
      <c r="J3" s="663"/>
      <c r="K3" s="663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1777</v>
      </c>
      <c r="F5" s="7" t="s">
        <v>1778</v>
      </c>
      <c r="G5" s="7" t="s">
        <v>1779</v>
      </c>
      <c r="H5" s="7" t="s">
        <v>1780</v>
      </c>
      <c r="I5" s="7" t="s">
        <v>1781</v>
      </c>
      <c r="J5" s="7" t="s">
        <v>1782</v>
      </c>
      <c r="K5" s="7" t="s">
        <v>1783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120" t="s">
        <v>1253</v>
      </c>
      <c r="F6" s="121" t="s">
        <v>1254</v>
      </c>
      <c r="G6" s="112" t="s">
        <v>1255</v>
      </c>
      <c r="H6" s="112" t="s">
        <v>1256</v>
      </c>
      <c r="I6" s="113" t="s">
        <v>1257</v>
      </c>
      <c r="J6" s="120" t="s">
        <v>1258</v>
      </c>
      <c r="K6" s="122" t="s">
        <v>1259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83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32" t="s">
        <v>1289</v>
      </c>
      <c r="F8" s="213" t="s">
        <v>61</v>
      </c>
      <c r="G8" s="191" t="s">
        <v>1784</v>
      </c>
      <c r="H8" s="88" t="s">
        <v>1785</v>
      </c>
      <c r="I8" s="32" t="s">
        <v>1786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32" t="s">
        <v>1289</v>
      </c>
      <c r="F9" s="191" t="s">
        <v>1289</v>
      </c>
      <c r="G9" s="191" t="s">
        <v>1289</v>
      </c>
      <c r="H9" s="214" t="s">
        <v>1785</v>
      </c>
      <c r="I9" s="32" t="s">
        <v>1289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1289</v>
      </c>
      <c r="F10" s="191" t="s">
        <v>1289</v>
      </c>
      <c r="G10" s="191" t="s">
        <v>1787</v>
      </c>
      <c r="H10" s="88" t="s">
        <v>1785</v>
      </c>
      <c r="I10" s="32" t="s">
        <v>1788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32" t="s">
        <v>1789</v>
      </c>
      <c r="F11" s="191" t="s">
        <v>1289</v>
      </c>
      <c r="G11" s="191" t="s">
        <v>1790</v>
      </c>
      <c r="H11" s="88" t="s">
        <v>1785</v>
      </c>
      <c r="I11" s="32" t="s">
        <v>1791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196" t="s">
        <v>1789</v>
      </c>
      <c r="F12" s="191" t="s">
        <v>1792</v>
      </c>
      <c r="G12" s="191" t="s">
        <v>1789</v>
      </c>
      <c r="H12" s="88" t="s">
        <v>59</v>
      </c>
      <c r="I12" s="32" t="s">
        <v>1788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1793</v>
      </c>
      <c r="F13" s="191" t="s">
        <v>1792</v>
      </c>
      <c r="G13" s="212" t="s">
        <v>1789</v>
      </c>
      <c r="H13" s="88" t="s">
        <v>59</v>
      </c>
      <c r="I13" s="32" t="s">
        <v>1787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1793</v>
      </c>
      <c r="F14" s="191" t="s">
        <v>1789</v>
      </c>
      <c r="G14" s="212" t="s">
        <v>1794</v>
      </c>
      <c r="H14" s="88" t="s">
        <v>59</v>
      </c>
      <c r="I14" s="32" t="s">
        <v>1795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1796</v>
      </c>
      <c r="F15" s="191" t="s">
        <v>1289</v>
      </c>
      <c r="G15" s="192" t="s">
        <v>1797</v>
      </c>
      <c r="H15" s="88" t="s">
        <v>59</v>
      </c>
      <c r="I15" s="32" t="s">
        <v>1787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1796</v>
      </c>
      <c r="F16" s="191" t="s">
        <v>1789</v>
      </c>
      <c r="G16" s="215" t="s">
        <v>1797</v>
      </c>
      <c r="H16" s="88" t="s">
        <v>1798</v>
      </c>
      <c r="I16" s="32" t="s">
        <v>1799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32" t="s">
        <v>1800</v>
      </c>
      <c r="F17" s="191" t="s">
        <v>1801</v>
      </c>
      <c r="G17" s="192" t="s">
        <v>1802</v>
      </c>
      <c r="H17" s="88" t="s">
        <v>1803</v>
      </c>
      <c r="I17" s="32" t="s">
        <v>389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195" t="s">
        <v>1629</v>
      </c>
      <c r="F18" s="191" t="s">
        <v>1801</v>
      </c>
      <c r="G18" s="215" t="s">
        <v>1804</v>
      </c>
      <c r="H18" s="88" t="s">
        <v>1803</v>
      </c>
      <c r="I18" s="32" t="s">
        <v>389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1758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1557</v>
      </c>
    </row>
    <row r="26" spans="2:20">
      <c r="B26" s="56"/>
      <c r="D26" s="58" t="s">
        <v>1558</v>
      </c>
    </row>
    <row r="27" spans="2:20">
      <c r="B27" s="180"/>
      <c r="D27" t="s">
        <v>476</v>
      </c>
    </row>
    <row r="29" spans="2:20">
      <c r="B29" s="127" t="s">
        <v>134</v>
      </c>
      <c r="D29" s="167" t="s">
        <v>1805</v>
      </c>
    </row>
    <row r="30" spans="2:20">
      <c r="D30" t="s">
        <v>1806</v>
      </c>
    </row>
    <row r="31" spans="2:20">
      <c r="M31" s="661"/>
      <c r="N31" s="661"/>
      <c r="O31" s="66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652"/>
      <c r="M1" s="652"/>
      <c r="N1" s="652"/>
      <c r="O1" s="652"/>
      <c r="P1" s="652"/>
      <c r="Q1" s="652"/>
      <c r="R1" s="652"/>
      <c r="S1" s="652"/>
      <c r="T1" s="652"/>
      <c r="U1" s="652"/>
      <c r="V1" s="652"/>
    </row>
    <row r="2" spans="2:22" ht="18.75">
      <c r="B2" s="662" t="s">
        <v>78</v>
      </c>
      <c r="C2" s="662"/>
      <c r="D2" s="662"/>
      <c r="E2" s="662"/>
      <c r="F2" s="662"/>
      <c r="G2" s="662"/>
      <c r="H2" s="662"/>
      <c r="I2" s="662"/>
      <c r="J2" s="662"/>
      <c r="K2" s="66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663" t="s">
        <v>1807</v>
      </c>
      <c r="C3" s="663"/>
      <c r="D3" s="663"/>
      <c r="E3" s="663"/>
      <c r="F3" s="663"/>
      <c r="G3" s="663"/>
      <c r="H3" s="663"/>
      <c r="I3" s="663"/>
      <c r="J3" s="663"/>
      <c r="K3" s="66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1253</v>
      </c>
      <c r="F6" s="121" t="s">
        <v>1254</v>
      </c>
      <c r="G6" s="112" t="s">
        <v>1255</v>
      </c>
      <c r="H6" s="112" t="s">
        <v>1256</v>
      </c>
      <c r="I6" s="113" t="s">
        <v>1257</v>
      </c>
      <c r="J6" s="120" t="s">
        <v>1258</v>
      </c>
      <c r="K6" s="122" t="s">
        <v>1259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83</v>
      </c>
      <c r="C7" s="125"/>
      <c r="D7" s="126"/>
      <c r="E7" s="123" t="s">
        <v>284</v>
      </c>
      <c r="F7" s="123" t="s">
        <v>284</v>
      </c>
      <c r="G7" s="123" t="s">
        <v>284</v>
      </c>
      <c r="H7" s="123" t="s">
        <v>284</v>
      </c>
      <c r="I7" s="123" t="s">
        <v>284</v>
      </c>
      <c r="J7" s="123" t="s">
        <v>284</v>
      </c>
      <c r="K7" s="123" t="s">
        <v>284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181"/>
      <c r="F8" s="32" t="s">
        <v>1808</v>
      </c>
      <c r="G8" s="191" t="s">
        <v>1808</v>
      </c>
      <c r="H8" s="88" t="s">
        <v>1808</v>
      </c>
      <c r="I8" s="32" t="s">
        <v>1808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181"/>
      <c r="F9" s="32" t="s">
        <v>1808</v>
      </c>
      <c r="G9" s="191" t="s">
        <v>1808</v>
      </c>
      <c r="H9" s="88" t="s">
        <v>1808</v>
      </c>
      <c r="I9" s="32" t="s">
        <v>1808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181"/>
      <c r="F10" s="32" t="s">
        <v>1808</v>
      </c>
      <c r="G10" s="191" t="s">
        <v>1808</v>
      </c>
      <c r="H10" s="88" t="s">
        <v>1808</v>
      </c>
      <c r="I10" s="32" t="s">
        <v>1808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181"/>
      <c r="F11" s="32" t="s">
        <v>1809</v>
      </c>
      <c r="G11" s="191" t="s">
        <v>1808</v>
      </c>
      <c r="H11" s="88" t="s">
        <v>1808</v>
      </c>
      <c r="I11" s="32" t="s">
        <v>1808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181"/>
      <c r="F12" s="32" t="s">
        <v>1809</v>
      </c>
      <c r="G12" s="191" t="s">
        <v>1808</v>
      </c>
      <c r="H12" s="88" t="s">
        <v>1808</v>
      </c>
      <c r="I12" s="32" t="s">
        <v>1810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181"/>
      <c r="F13" s="32" t="s">
        <v>1809</v>
      </c>
      <c r="G13" s="192" t="s">
        <v>1808</v>
      </c>
      <c r="H13" s="88" t="s">
        <v>1808</v>
      </c>
      <c r="I13" s="32" t="s">
        <v>1810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181"/>
      <c r="F14" s="32" t="s">
        <v>1811</v>
      </c>
      <c r="G14" s="192" t="s">
        <v>1808</v>
      </c>
      <c r="H14" s="88" t="s">
        <v>1808</v>
      </c>
      <c r="I14" s="32" t="s">
        <v>1810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181"/>
      <c r="F15" s="32" t="s">
        <v>1811</v>
      </c>
      <c r="G15" s="192" t="s">
        <v>1808</v>
      </c>
      <c r="H15" s="88" t="s">
        <v>1812</v>
      </c>
      <c r="I15" s="32" t="s">
        <v>1810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181"/>
      <c r="F16" s="32" t="s">
        <v>1809</v>
      </c>
      <c r="G16" s="192" t="s">
        <v>1808</v>
      </c>
      <c r="H16" s="88" t="s">
        <v>1812</v>
      </c>
      <c r="I16" s="32" t="s">
        <v>1813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181"/>
      <c r="F17" s="32" t="s">
        <v>1809</v>
      </c>
      <c r="G17" s="192" t="s">
        <v>1814</v>
      </c>
      <c r="H17" s="88" t="s">
        <v>1812</v>
      </c>
      <c r="I17" s="32" t="s">
        <v>1813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94"/>
      <c r="F18" s="32" t="s">
        <v>1809</v>
      </c>
      <c r="G18" s="193" t="s">
        <v>1814</v>
      </c>
      <c r="H18" s="88" t="s">
        <v>1812</v>
      </c>
      <c r="I18" s="32" t="s">
        <v>1810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1758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1557</v>
      </c>
    </row>
    <row r="26" spans="2:22">
      <c r="B26" s="56"/>
      <c r="D26" s="58" t="s">
        <v>1558</v>
      </c>
    </row>
    <row r="27" spans="2:22">
      <c r="B27" s="180"/>
      <c r="D27" t="s">
        <v>476</v>
      </c>
    </row>
    <row r="29" spans="2:22">
      <c r="B29" s="127" t="s">
        <v>134</v>
      </c>
      <c r="D29" s="167" t="s">
        <v>1805</v>
      </c>
    </row>
    <row r="30" spans="2:22">
      <c r="D30" t="s">
        <v>1806</v>
      </c>
    </row>
    <row r="31" spans="2:22">
      <c r="M31" s="661"/>
      <c r="N31" s="661"/>
      <c r="O31" s="66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5.42578125" customWidth="1"/>
    <col min="7" max="7" width="24.7109375" bestFit="1" customWidth="1"/>
    <col min="8" max="8" width="23.42578125" customWidth="1"/>
    <col min="9" max="9" width="26.285156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652"/>
      <c r="M1" s="652"/>
      <c r="N1" s="652"/>
      <c r="O1" s="652"/>
      <c r="P1" s="652"/>
      <c r="Q1" s="652"/>
      <c r="R1" s="652"/>
      <c r="S1" s="652"/>
      <c r="T1" s="652"/>
    </row>
    <row r="2" spans="2:20" ht="18.75">
      <c r="B2" s="662" t="s">
        <v>78</v>
      </c>
      <c r="C2" s="662"/>
      <c r="D2" s="662"/>
      <c r="E2" s="662"/>
      <c r="F2" s="662"/>
      <c r="G2" s="662"/>
      <c r="H2" s="662"/>
      <c r="I2" s="662"/>
      <c r="J2" s="662"/>
      <c r="K2" s="66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3" t="s">
        <v>1815</v>
      </c>
      <c r="C3" s="663"/>
      <c r="D3" s="663"/>
      <c r="E3" s="663"/>
      <c r="F3" s="663"/>
      <c r="G3" s="663"/>
      <c r="H3" s="663"/>
      <c r="I3" s="663"/>
      <c r="J3" s="663"/>
      <c r="K3" s="663"/>
      <c r="L3" s="61"/>
      <c r="M3" s="3"/>
      <c r="N3" s="210"/>
      <c r="O3" s="3"/>
      <c r="P3" s="3" t="s">
        <v>1816</v>
      </c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1817</v>
      </c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1681</v>
      </c>
      <c r="F5" s="7" t="s">
        <v>1818</v>
      </c>
      <c r="G5" s="7" t="s">
        <v>1819</v>
      </c>
      <c r="H5" s="7" t="s">
        <v>1820</v>
      </c>
      <c r="I5" s="7" t="s">
        <v>1821</v>
      </c>
      <c r="J5" s="7" t="s">
        <v>1822</v>
      </c>
      <c r="K5" s="7" t="s">
        <v>1823</v>
      </c>
      <c r="L5" s="61"/>
      <c r="M5" s="172"/>
      <c r="N5" s="113"/>
      <c r="O5" s="113" t="s">
        <v>1819</v>
      </c>
      <c r="P5" s="113" t="s">
        <v>1820</v>
      </c>
      <c r="Q5" s="113" t="s">
        <v>1821</v>
      </c>
      <c r="R5" s="172"/>
      <c r="S5" s="172"/>
      <c r="T5" s="172"/>
    </row>
    <row r="6" spans="2:20" ht="15" customHeight="1">
      <c r="B6" s="8"/>
      <c r="C6" s="9"/>
      <c r="D6" s="10"/>
      <c r="E6" s="120" t="s">
        <v>1253</v>
      </c>
      <c r="F6" s="121" t="s">
        <v>1254</v>
      </c>
      <c r="G6" s="112" t="s">
        <v>1255</v>
      </c>
      <c r="H6" s="112" t="s">
        <v>1256</v>
      </c>
      <c r="I6" s="113" t="s">
        <v>1257</v>
      </c>
      <c r="J6" s="120" t="s">
        <v>1258</v>
      </c>
      <c r="K6" s="122" t="s">
        <v>1259</v>
      </c>
      <c r="L6" s="61"/>
      <c r="M6" s="172"/>
      <c r="N6" s="113"/>
      <c r="O6" s="113" t="s">
        <v>1255</v>
      </c>
      <c r="P6" s="113" t="s">
        <v>1256</v>
      </c>
      <c r="Q6" s="113" t="s">
        <v>1257</v>
      </c>
      <c r="R6" s="173"/>
      <c r="S6" s="173"/>
      <c r="T6" s="173"/>
    </row>
    <row r="7" spans="2:20" ht="15" customHeight="1">
      <c r="B7" s="124" t="s">
        <v>83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1824</v>
      </c>
      <c r="O7" s="207"/>
      <c r="P7" s="201"/>
      <c r="Q7" s="207" t="s">
        <v>58</v>
      </c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1391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1391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1391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32" t="s">
        <v>59</v>
      </c>
      <c r="F11" s="212" t="s">
        <v>59</v>
      </c>
      <c r="G11" s="191" t="s">
        <v>1425</v>
      </c>
      <c r="H11" s="88" t="s">
        <v>59</v>
      </c>
      <c r="I11" s="32" t="s">
        <v>1391</v>
      </c>
      <c r="J11" s="191"/>
      <c r="K11" s="192"/>
      <c r="L11" s="61"/>
      <c r="M11" s="87"/>
      <c r="N11" s="200" t="s">
        <v>1825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32" t="s">
        <v>766</v>
      </c>
      <c r="F12" s="191" t="s">
        <v>59</v>
      </c>
      <c r="G12" s="191" t="s">
        <v>1826</v>
      </c>
      <c r="H12" s="88" t="s">
        <v>59</v>
      </c>
      <c r="I12" s="32" t="s">
        <v>1391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1827</v>
      </c>
      <c r="F13" s="191" t="s">
        <v>1828</v>
      </c>
      <c r="G13" s="192" t="s">
        <v>1826</v>
      </c>
      <c r="H13" s="88" t="s">
        <v>1829</v>
      </c>
      <c r="I13" s="32" t="s">
        <v>1830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1831</v>
      </c>
      <c r="F14" s="191" t="s">
        <v>1832</v>
      </c>
      <c r="G14" s="192" t="s">
        <v>1833</v>
      </c>
      <c r="H14" s="88" t="s">
        <v>1592</v>
      </c>
      <c r="I14" s="32" t="s">
        <v>1834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1831</v>
      </c>
      <c r="F15" s="191" t="s">
        <v>1835</v>
      </c>
      <c r="G15" s="192" t="s">
        <v>59</v>
      </c>
      <c r="H15" s="88" t="s">
        <v>1592</v>
      </c>
      <c r="I15" s="32" t="s">
        <v>1834</v>
      </c>
      <c r="J15" s="191"/>
      <c r="K15" s="192"/>
      <c r="L15" s="61"/>
      <c r="M15" s="87"/>
      <c r="N15" s="200" t="s">
        <v>1836</v>
      </c>
      <c r="O15" s="191"/>
      <c r="P15" s="191"/>
      <c r="Q15" s="191" t="s">
        <v>58</v>
      </c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1827</v>
      </c>
      <c r="F16" s="191" t="s">
        <v>1832</v>
      </c>
      <c r="G16" s="192" t="s">
        <v>59</v>
      </c>
      <c r="H16" s="88" t="s">
        <v>1555</v>
      </c>
      <c r="I16" s="32" t="s">
        <v>1834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32" t="s">
        <v>1827</v>
      </c>
      <c r="F17" s="191" t="s">
        <v>1837</v>
      </c>
      <c r="G17" s="192" t="s">
        <v>1774</v>
      </c>
      <c r="H17" s="88" t="s">
        <v>1555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195" t="s">
        <v>1827</v>
      </c>
      <c r="F18" s="191" t="s">
        <v>1837</v>
      </c>
      <c r="G18" s="192" t="s">
        <v>1774</v>
      </c>
      <c r="H18" s="88" t="s">
        <v>1555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00" t="s">
        <v>1838</v>
      </c>
      <c r="O19" s="209" t="s">
        <v>56</v>
      </c>
      <c r="P19" s="191"/>
      <c r="Q19" s="206"/>
      <c r="R19" s="63"/>
      <c r="S19" s="63"/>
      <c r="T19" s="63"/>
    </row>
    <row r="20" spans="2:20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>
      <c r="B22" s="58" t="s">
        <v>1758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1557</v>
      </c>
    </row>
    <row r="26" spans="2:20">
      <c r="B26" s="56"/>
      <c r="D26" s="58" t="s">
        <v>1558</v>
      </c>
    </row>
    <row r="27" spans="2:20">
      <c r="B27" s="180"/>
      <c r="D27" t="s">
        <v>476</v>
      </c>
    </row>
    <row r="29" spans="2:20">
      <c r="B29" s="127" t="s">
        <v>134</v>
      </c>
      <c r="D29" s="167" t="s">
        <v>1805</v>
      </c>
    </row>
    <row r="30" spans="2:20">
      <c r="D30" t="s">
        <v>1806</v>
      </c>
    </row>
    <row r="31" spans="2:20">
      <c r="M31" s="661"/>
      <c r="N31" s="661"/>
      <c r="O31" s="66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652"/>
      <c r="M1" s="652"/>
      <c r="N1" s="652"/>
      <c r="O1" s="652"/>
      <c r="P1" s="652"/>
      <c r="Q1" s="652"/>
      <c r="R1" s="652"/>
      <c r="S1" s="652"/>
      <c r="T1" s="652"/>
      <c r="U1" s="652"/>
      <c r="V1" s="652"/>
    </row>
    <row r="2" spans="2:22" ht="18.75">
      <c r="B2" s="662" t="s">
        <v>78</v>
      </c>
      <c r="C2" s="662"/>
      <c r="D2" s="662"/>
      <c r="E2" s="662"/>
      <c r="F2" s="662"/>
      <c r="G2" s="662"/>
      <c r="H2" s="662"/>
      <c r="I2" s="662"/>
      <c r="J2" s="662"/>
      <c r="K2" s="66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663" t="s">
        <v>1839</v>
      </c>
      <c r="C3" s="663"/>
      <c r="D3" s="663"/>
      <c r="E3" s="663"/>
      <c r="F3" s="663"/>
      <c r="G3" s="663"/>
      <c r="H3" s="663"/>
      <c r="I3" s="663"/>
      <c r="J3" s="663"/>
      <c r="K3" s="66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 t="s">
        <v>1840</v>
      </c>
      <c r="F5" s="7" t="s">
        <v>1841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1253</v>
      </c>
      <c r="F6" s="121" t="s">
        <v>1254</v>
      </c>
      <c r="G6" s="112" t="s">
        <v>1255</v>
      </c>
      <c r="H6" s="112" t="s">
        <v>1256</v>
      </c>
      <c r="I6" s="113" t="s">
        <v>1257</v>
      </c>
      <c r="J6" s="120" t="s">
        <v>1258</v>
      </c>
      <c r="K6" s="122" t="s">
        <v>1259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83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32" t="s">
        <v>58</v>
      </c>
      <c r="F8" s="28" t="s">
        <v>58</v>
      </c>
      <c r="G8" s="183"/>
      <c r="H8" s="88" t="s">
        <v>1842</v>
      </c>
      <c r="I8" s="28" t="s">
        <v>1842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32" t="s">
        <v>58</v>
      </c>
      <c r="F9" s="28" t="s">
        <v>58</v>
      </c>
      <c r="G9" s="186"/>
      <c r="H9" s="88" t="s">
        <v>1842</v>
      </c>
      <c r="I9" s="28" t="s">
        <v>1842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32" t="s">
        <v>58</v>
      </c>
      <c r="F10" s="28" t="s">
        <v>58</v>
      </c>
      <c r="G10" s="186"/>
      <c r="H10" s="88" t="s">
        <v>1842</v>
      </c>
      <c r="I10" s="28" t="s">
        <v>1842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32" t="s">
        <v>58</v>
      </c>
      <c r="F11" s="28" t="s">
        <v>58</v>
      </c>
      <c r="G11" s="186"/>
      <c r="H11" s="88" t="s">
        <v>1843</v>
      </c>
      <c r="I11" s="28" t="s">
        <v>1842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32" t="s">
        <v>58</v>
      </c>
      <c r="F12" s="28" t="s">
        <v>58</v>
      </c>
      <c r="G12" s="186"/>
      <c r="H12" s="88" t="s">
        <v>1844</v>
      </c>
      <c r="I12" s="28" t="s">
        <v>1842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32" t="s">
        <v>58</v>
      </c>
      <c r="F13" s="28" t="s">
        <v>58</v>
      </c>
      <c r="G13" s="187"/>
      <c r="H13" s="88" t="s">
        <v>1844</v>
      </c>
      <c r="I13" s="28" t="s">
        <v>1842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32" t="s">
        <v>1544</v>
      </c>
      <c r="F14" s="28" t="s">
        <v>1845</v>
      </c>
      <c r="G14" s="187"/>
      <c r="H14" s="88" t="s">
        <v>1846</v>
      </c>
      <c r="I14" s="28" t="s">
        <v>1843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32" t="s">
        <v>1544</v>
      </c>
      <c r="F15" s="28" t="s">
        <v>1845</v>
      </c>
      <c r="G15" s="187"/>
      <c r="H15" s="88" t="s">
        <v>1844</v>
      </c>
      <c r="I15" s="28" t="s">
        <v>1843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32" t="s">
        <v>1544</v>
      </c>
      <c r="F16" s="28" t="s">
        <v>1847</v>
      </c>
      <c r="G16" s="187"/>
      <c r="H16" s="88" t="s">
        <v>1848</v>
      </c>
      <c r="I16" s="28" t="s">
        <v>1843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32" t="s">
        <v>1544</v>
      </c>
      <c r="F17" s="28" t="s">
        <v>1847</v>
      </c>
      <c r="G17" s="187"/>
      <c r="H17" s="88" t="s">
        <v>1848</v>
      </c>
      <c r="I17" s="28" t="s">
        <v>1843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90" t="s">
        <v>1544</v>
      </c>
      <c r="F18" s="28" t="s">
        <v>1847</v>
      </c>
      <c r="G18" s="187"/>
      <c r="H18" s="88" t="s">
        <v>1848</v>
      </c>
      <c r="I18" s="28" t="s">
        <v>1843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1758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1557</v>
      </c>
    </row>
    <row r="26" spans="2:22">
      <c r="B26" s="56"/>
      <c r="D26" s="58" t="s">
        <v>1558</v>
      </c>
    </row>
    <row r="27" spans="2:22">
      <c r="B27" s="180"/>
      <c r="D27" t="s">
        <v>476</v>
      </c>
    </row>
    <row r="29" spans="2:22">
      <c r="B29" s="127" t="s">
        <v>134</v>
      </c>
      <c r="D29" s="167" t="s">
        <v>1805</v>
      </c>
    </row>
    <row r="31" spans="2:22">
      <c r="M31" s="661"/>
      <c r="N31" s="661"/>
      <c r="O31" s="66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652"/>
      <c r="M1" s="652"/>
      <c r="N1" s="652"/>
      <c r="O1" s="652"/>
      <c r="P1" s="652"/>
      <c r="Q1" s="652"/>
      <c r="R1" s="652"/>
      <c r="S1" s="652"/>
      <c r="T1" s="652"/>
      <c r="U1" s="652"/>
      <c r="V1" s="652"/>
    </row>
    <row r="2" spans="2:22" ht="18.75">
      <c r="B2" s="662" t="s">
        <v>78</v>
      </c>
      <c r="C2" s="662"/>
      <c r="D2" s="662"/>
      <c r="E2" s="662"/>
      <c r="F2" s="662"/>
      <c r="G2" s="662"/>
      <c r="H2" s="662"/>
      <c r="I2" s="662"/>
      <c r="J2" s="662"/>
      <c r="K2" s="66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663" t="s">
        <v>1849</v>
      </c>
      <c r="C3" s="663"/>
      <c r="D3" s="663"/>
      <c r="E3" s="663"/>
      <c r="F3" s="663"/>
      <c r="G3" s="663"/>
      <c r="H3" s="663"/>
      <c r="I3" s="663"/>
      <c r="J3" s="663"/>
      <c r="K3" s="66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1850</v>
      </c>
      <c r="F5" s="7" t="s">
        <v>1851</v>
      </c>
      <c r="G5" s="7" t="s">
        <v>1852</v>
      </c>
      <c r="H5" s="7" t="s">
        <v>1853</v>
      </c>
      <c r="I5" s="7" t="s">
        <v>1854</v>
      </c>
      <c r="J5" s="7" t="s">
        <v>1855</v>
      </c>
      <c r="K5" s="7" t="s">
        <v>1856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1253</v>
      </c>
      <c r="F6" s="121" t="s">
        <v>1254</v>
      </c>
      <c r="G6" s="112" t="s">
        <v>1255</v>
      </c>
      <c r="H6" s="112" t="s">
        <v>1256</v>
      </c>
      <c r="I6" s="113" t="s">
        <v>1257</v>
      </c>
      <c r="J6" s="120" t="s">
        <v>1258</v>
      </c>
      <c r="K6" s="122" t="s">
        <v>1259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83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1758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1557</v>
      </c>
    </row>
    <row r="26" spans="2:22">
      <c r="B26" s="56"/>
      <c r="D26" s="58" t="s">
        <v>1558</v>
      </c>
    </row>
    <row r="27" spans="2:22">
      <c r="B27" s="180"/>
      <c r="D27" t="s">
        <v>476</v>
      </c>
    </row>
    <row r="29" spans="2:22">
      <c r="B29" s="127" t="s">
        <v>134</v>
      </c>
      <c r="D29" s="167" t="s">
        <v>1805</v>
      </c>
    </row>
    <row r="31" spans="2:22">
      <c r="M31" s="661"/>
      <c r="N31" s="661"/>
      <c r="O31" s="66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8" width="18.7109375" customWidth="1"/>
    <col min="9" max="9" width="24.140625" bestFit="1" customWidth="1"/>
    <col min="10" max="11" width="18.7109375" customWidth="1"/>
    <col min="12" max="15" width="9.140625" bestFit="1" customWidth="1"/>
    <col min="16" max="22" width="18.7109375" customWidth="1"/>
  </cols>
  <sheetData>
    <row r="1" spans="2:22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652"/>
      <c r="M1" s="652"/>
      <c r="N1" s="652"/>
      <c r="O1" s="652"/>
      <c r="P1" s="652"/>
      <c r="Q1" s="652"/>
      <c r="R1" s="652"/>
      <c r="S1" s="652"/>
      <c r="T1" s="652"/>
      <c r="U1" s="652"/>
      <c r="V1" s="652"/>
    </row>
    <row r="2" spans="2:22" ht="18.75">
      <c r="B2" s="662" t="s">
        <v>78</v>
      </c>
      <c r="C2" s="662"/>
      <c r="D2" s="662"/>
      <c r="E2" s="662"/>
      <c r="F2" s="662"/>
      <c r="G2" s="662"/>
      <c r="H2" s="662"/>
      <c r="I2" s="662"/>
      <c r="J2" s="662"/>
      <c r="K2" s="66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663" t="s">
        <v>1857</v>
      </c>
      <c r="C3" s="663"/>
      <c r="D3" s="663"/>
      <c r="E3" s="663"/>
      <c r="F3" s="663"/>
      <c r="G3" s="663"/>
      <c r="H3" s="663"/>
      <c r="I3" s="663"/>
      <c r="J3" s="663"/>
      <c r="K3" s="66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1858</v>
      </c>
      <c r="F5" s="7" t="s">
        <v>1859</v>
      </c>
      <c r="G5" s="7" t="s">
        <v>1860</v>
      </c>
      <c r="H5" s="7" t="s">
        <v>1861</v>
      </c>
      <c r="I5" s="7" t="s">
        <v>1862</v>
      </c>
      <c r="J5" s="7" t="s">
        <v>1863</v>
      </c>
      <c r="K5" s="7" t="s">
        <v>1864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1253</v>
      </c>
      <c r="F6" s="121" t="s">
        <v>1254</v>
      </c>
      <c r="G6" s="112" t="s">
        <v>1255</v>
      </c>
      <c r="H6" s="112" t="s">
        <v>1256</v>
      </c>
      <c r="I6" s="113" t="s">
        <v>1257</v>
      </c>
      <c r="J6" s="120" t="s">
        <v>1258</v>
      </c>
      <c r="K6" s="122" t="s">
        <v>1259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32" t="s">
        <v>1865</v>
      </c>
      <c r="F8" s="32" t="s">
        <v>56</v>
      </c>
      <c r="G8" s="32" t="s">
        <v>56</v>
      </c>
      <c r="H8" s="32" t="s">
        <v>56</v>
      </c>
      <c r="I8" s="178" t="s">
        <v>1866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50" t="s">
        <v>1865</v>
      </c>
      <c r="F9" s="50" t="s">
        <v>56</v>
      </c>
      <c r="G9" s="50" t="s">
        <v>56</v>
      </c>
      <c r="H9" s="50" t="s">
        <v>56</v>
      </c>
      <c r="I9" s="178" t="s">
        <v>1866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50" t="s">
        <v>1865</v>
      </c>
      <c r="F10" s="50" t="s">
        <v>56</v>
      </c>
      <c r="G10" s="50" t="s">
        <v>56</v>
      </c>
      <c r="H10" s="50" t="s">
        <v>56</v>
      </c>
      <c r="I10" s="178" t="s">
        <v>1866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50" t="s">
        <v>1867</v>
      </c>
      <c r="F11" s="50" t="s">
        <v>56</v>
      </c>
      <c r="G11" s="50" t="s">
        <v>56</v>
      </c>
      <c r="H11" s="50" t="s">
        <v>56</v>
      </c>
      <c r="I11" s="178" t="s">
        <v>1866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50" t="s">
        <v>1867</v>
      </c>
      <c r="F12" s="50" t="s">
        <v>1868</v>
      </c>
      <c r="G12" s="50" t="s">
        <v>56</v>
      </c>
      <c r="H12" s="50" t="s">
        <v>56</v>
      </c>
      <c r="I12" s="178" t="s">
        <v>1866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50" t="s">
        <v>1865</v>
      </c>
      <c r="F13" s="50" t="s">
        <v>1868</v>
      </c>
      <c r="G13" s="50" t="s">
        <v>53</v>
      </c>
      <c r="H13" s="50" t="s">
        <v>800</v>
      </c>
      <c r="I13" s="179" t="s">
        <v>1869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50" t="s">
        <v>1867</v>
      </c>
      <c r="F14" s="50" t="s">
        <v>1870</v>
      </c>
      <c r="G14" s="50" t="s">
        <v>53</v>
      </c>
      <c r="H14" s="50" t="s">
        <v>800</v>
      </c>
      <c r="I14" s="179" t="s">
        <v>1869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1867</v>
      </c>
      <c r="F15" s="50" t="s">
        <v>1870</v>
      </c>
      <c r="G15" s="50" t="s">
        <v>53</v>
      </c>
      <c r="H15" s="50" t="s">
        <v>800</v>
      </c>
      <c r="I15" s="179" t="s">
        <v>800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50" t="s">
        <v>1867</v>
      </c>
      <c r="F16" s="50" t="s">
        <v>1870</v>
      </c>
      <c r="G16" s="50" t="s">
        <v>53</v>
      </c>
      <c r="H16" s="50" t="s">
        <v>800</v>
      </c>
      <c r="I16" s="179" t="s">
        <v>800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50" t="s">
        <v>1867</v>
      </c>
      <c r="F17" s="50" t="s">
        <v>1870</v>
      </c>
      <c r="G17" s="50" t="s">
        <v>53</v>
      </c>
      <c r="H17" s="50" t="s">
        <v>800</v>
      </c>
      <c r="I17" s="179" t="s">
        <v>800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74" t="s">
        <v>1867</v>
      </c>
      <c r="F18" s="174" t="s">
        <v>1870</v>
      </c>
      <c r="G18" s="174" t="s">
        <v>53</v>
      </c>
      <c r="H18" s="50" t="s">
        <v>800</v>
      </c>
      <c r="I18" s="179" t="s">
        <v>800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>
      <c r="B20" s="58" t="s">
        <v>1758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>
      <c r="B23" s="55"/>
      <c r="D23" s="58" t="s">
        <v>1557</v>
      </c>
    </row>
    <row r="24" spans="2:22">
      <c r="B24" s="56"/>
      <c r="D24" s="58" t="s">
        <v>1558</v>
      </c>
    </row>
    <row r="27" spans="2:22">
      <c r="B27" s="127" t="s">
        <v>134</v>
      </c>
      <c r="D27" s="167" t="s">
        <v>1871</v>
      </c>
    </row>
    <row r="29" spans="2:22">
      <c r="D29" s="150" t="s">
        <v>1872</v>
      </c>
      <c r="E29" s="176" t="s">
        <v>53</v>
      </c>
      <c r="F29" s="175" t="s">
        <v>1873</v>
      </c>
      <c r="G29" s="175" t="s">
        <v>1874</v>
      </c>
      <c r="H29" s="175" t="s">
        <v>1875</v>
      </c>
      <c r="I29" s="79"/>
      <c r="J29" s="79"/>
      <c r="K29" s="149"/>
      <c r="M29" s="62"/>
      <c r="N29" s="62"/>
      <c r="O29" s="62"/>
    </row>
    <row r="30" spans="2:2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>
      <c r="E32" s="177" t="s">
        <v>56</v>
      </c>
      <c r="K32" s="148"/>
      <c r="M32" s="61"/>
      <c r="N32" s="62"/>
      <c r="O32" s="61"/>
    </row>
    <row r="33" spans="5:15">
      <c r="E33" s="177" t="s">
        <v>57</v>
      </c>
      <c r="K33" s="148"/>
      <c r="M33" s="61"/>
      <c r="N33" s="62"/>
      <c r="O33" s="61"/>
    </row>
    <row r="34" spans="5:15">
      <c r="E34" s="177" t="s">
        <v>58</v>
      </c>
      <c r="K34" s="148"/>
      <c r="M34" s="61"/>
      <c r="N34" s="62"/>
      <c r="O34" s="61"/>
    </row>
    <row r="35" spans="5:15">
      <c r="E35" s="177" t="s">
        <v>59</v>
      </c>
      <c r="K35" s="148"/>
      <c r="M35" s="61"/>
      <c r="N35" s="62"/>
      <c r="O35" s="61"/>
    </row>
    <row r="36" spans="5:15">
      <c r="E36" s="152" t="s">
        <v>284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>
      <c r="M37" s="61"/>
      <c r="N37" s="62"/>
      <c r="O37" s="61"/>
    </row>
    <row r="38" spans="5:15">
      <c r="M38" s="61"/>
      <c r="N38" s="62"/>
      <c r="O38" s="61"/>
    </row>
    <row r="39" spans="5:15">
      <c r="M39" s="61"/>
      <c r="N39" s="62"/>
      <c r="O39" s="61"/>
    </row>
    <row r="40" spans="5:15">
      <c r="M40" s="61"/>
      <c r="N40" s="62"/>
      <c r="O40" s="61"/>
    </row>
    <row r="41" spans="5:15">
      <c r="M41" s="61"/>
      <c r="N41" s="62"/>
      <c r="O41" s="61"/>
    </row>
    <row r="42" spans="5:15">
      <c r="M42" s="61"/>
      <c r="N42" s="62"/>
      <c r="O42" s="61"/>
    </row>
    <row r="43" spans="5:15">
      <c r="M43" s="61"/>
      <c r="N43" s="62"/>
      <c r="O43" s="61"/>
    </row>
    <row r="44" spans="5:15">
      <c r="M44" s="61"/>
      <c r="N44" s="62"/>
      <c r="O44" s="61"/>
    </row>
    <row r="45" spans="5:15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652"/>
      <c r="M1" s="652"/>
      <c r="N1" s="652"/>
      <c r="O1" s="652"/>
      <c r="P1" s="652"/>
      <c r="Q1" s="652"/>
      <c r="R1" s="652"/>
      <c r="S1" s="652"/>
      <c r="T1" s="652"/>
      <c r="U1" s="652"/>
      <c r="V1" s="652"/>
    </row>
    <row r="2" spans="2:22" ht="18.75">
      <c r="B2" s="662" t="s">
        <v>78</v>
      </c>
      <c r="C2" s="662"/>
      <c r="D2" s="662"/>
      <c r="E2" s="662"/>
      <c r="F2" s="662"/>
      <c r="G2" s="662"/>
      <c r="H2" s="662"/>
      <c r="I2" s="662"/>
      <c r="J2" s="662"/>
      <c r="K2" s="662"/>
      <c r="L2" s="61"/>
      <c r="M2" s="667" t="s">
        <v>1876</v>
      </c>
      <c r="N2" s="668"/>
      <c r="O2" s="668"/>
      <c r="P2" s="668"/>
      <c r="Q2" s="668"/>
      <c r="R2" s="668"/>
      <c r="S2" s="668"/>
      <c r="T2" s="668"/>
      <c r="U2" s="668"/>
      <c r="V2" s="668"/>
    </row>
    <row r="3" spans="2:22">
      <c r="B3" s="663" t="s">
        <v>1877</v>
      </c>
      <c r="C3" s="663"/>
      <c r="D3" s="663"/>
      <c r="E3" s="663"/>
      <c r="F3" s="663"/>
      <c r="G3" s="663"/>
      <c r="H3" s="663"/>
      <c r="I3" s="663"/>
      <c r="J3" s="663"/>
      <c r="K3" s="663"/>
      <c r="L3" s="61"/>
      <c r="M3" s="663" t="s">
        <v>1877</v>
      </c>
      <c r="N3" s="663"/>
      <c r="O3" s="663"/>
      <c r="P3" s="663"/>
      <c r="Q3" s="663"/>
      <c r="R3" s="663"/>
      <c r="S3" s="663"/>
      <c r="T3" s="663"/>
      <c r="U3" s="663"/>
      <c r="V3" s="66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44935</v>
      </c>
      <c r="F5" s="7" t="s">
        <v>1878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669"/>
      <c r="N5" s="670"/>
      <c r="O5" s="671"/>
      <c r="P5" s="7">
        <v>44935</v>
      </c>
      <c r="Q5" s="7" t="s">
        <v>1878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>
      <c r="B6" s="8"/>
      <c r="C6" s="9"/>
      <c r="D6" s="10"/>
      <c r="E6" s="120" t="s">
        <v>1253</v>
      </c>
      <c r="F6" s="121" t="s">
        <v>1254</v>
      </c>
      <c r="G6" s="112" t="s">
        <v>1255</v>
      </c>
      <c r="H6" s="112" t="s">
        <v>1256</v>
      </c>
      <c r="I6" s="113" t="s">
        <v>1257</v>
      </c>
      <c r="J6" s="120" t="s">
        <v>1258</v>
      </c>
      <c r="K6" s="122" t="s">
        <v>1259</v>
      </c>
      <c r="L6" s="61"/>
      <c r="M6" s="672"/>
      <c r="N6" s="673"/>
      <c r="O6" s="674"/>
      <c r="P6" s="65" t="s">
        <v>1253</v>
      </c>
      <c r="Q6" s="66" t="s">
        <v>1254</v>
      </c>
      <c r="R6" s="66" t="s">
        <v>1255</v>
      </c>
      <c r="S6" s="66" t="s">
        <v>1256</v>
      </c>
      <c r="T6" s="66" t="s">
        <v>1257</v>
      </c>
      <c r="U6" s="128" t="s">
        <v>1258</v>
      </c>
      <c r="V6" s="129" t="s">
        <v>1259</v>
      </c>
    </row>
    <row r="7" spans="2:2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664" t="s">
        <v>1876</v>
      </c>
      <c r="N7" s="665"/>
      <c r="O7" s="666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1879</v>
      </c>
      <c r="F8" s="28" t="s">
        <v>1879</v>
      </c>
      <c r="G8" s="38" t="s">
        <v>1879</v>
      </c>
      <c r="H8" s="88" t="s">
        <v>1880</v>
      </c>
      <c r="I8" s="169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50" t="s">
        <v>1879</v>
      </c>
      <c r="F9" s="30" t="s">
        <v>1879</v>
      </c>
      <c r="G9" s="59" t="s">
        <v>1879</v>
      </c>
      <c r="H9" s="87" t="s">
        <v>1880</v>
      </c>
      <c r="I9" s="17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50" t="s">
        <v>1879</v>
      </c>
      <c r="F10" s="30" t="s">
        <v>1879</v>
      </c>
      <c r="G10" s="59" t="s">
        <v>1881</v>
      </c>
      <c r="H10" s="87" t="s">
        <v>1880</v>
      </c>
      <c r="I10" s="17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50" t="s">
        <v>1879</v>
      </c>
      <c r="F11" s="30" t="s">
        <v>1879</v>
      </c>
      <c r="G11" s="59" t="s">
        <v>1882</v>
      </c>
      <c r="H11" s="87" t="s">
        <v>1231</v>
      </c>
      <c r="I11" s="170" t="s">
        <v>333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50" t="s">
        <v>1879</v>
      </c>
      <c r="F12" s="30" t="s">
        <v>1879</v>
      </c>
      <c r="G12" s="59" t="s">
        <v>1000</v>
      </c>
      <c r="H12" s="87" t="s">
        <v>1880</v>
      </c>
      <c r="I12" s="170" t="s">
        <v>333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50" t="s">
        <v>1879</v>
      </c>
      <c r="F13" s="30" t="s">
        <v>1879</v>
      </c>
      <c r="G13" s="40" t="s">
        <v>1000</v>
      </c>
      <c r="H13" s="20" t="s">
        <v>54</v>
      </c>
      <c r="I13" s="170" t="s">
        <v>1883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50" t="s">
        <v>1884</v>
      </c>
      <c r="F14" s="30" t="s">
        <v>1879</v>
      </c>
      <c r="G14" s="40" t="s">
        <v>1000</v>
      </c>
      <c r="H14" s="20" t="s">
        <v>333</v>
      </c>
      <c r="I14" s="170" t="s">
        <v>1885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1884</v>
      </c>
      <c r="F15" s="30" t="s">
        <v>1879</v>
      </c>
      <c r="G15" s="40" t="s">
        <v>1886</v>
      </c>
      <c r="H15" s="20" t="s">
        <v>333</v>
      </c>
      <c r="I15" s="171" t="s">
        <v>1887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50" t="s">
        <v>1884</v>
      </c>
      <c r="F16" s="30" t="s">
        <v>1879</v>
      </c>
      <c r="G16" s="40" t="s">
        <v>1880</v>
      </c>
      <c r="H16" s="20" t="s">
        <v>333</v>
      </c>
      <c r="I16" s="170" t="s">
        <v>1231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50" t="s">
        <v>1884</v>
      </c>
      <c r="F17" s="30" t="s">
        <v>1888</v>
      </c>
      <c r="G17" s="40" t="s">
        <v>1231</v>
      </c>
      <c r="H17" s="20" t="s">
        <v>1530</v>
      </c>
      <c r="I17" s="170" t="s">
        <v>1231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68" t="s">
        <v>1884</v>
      </c>
      <c r="F18" s="31" t="s">
        <v>1888</v>
      </c>
      <c r="G18" s="40" t="s">
        <v>1889</v>
      </c>
      <c r="H18" s="20"/>
      <c r="I18" s="17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1758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1557</v>
      </c>
    </row>
    <row r="26" spans="2:22">
      <c r="B26" s="56"/>
      <c r="D26" s="58" t="s">
        <v>1558</v>
      </c>
      <c r="P26" s="90"/>
      <c r="Q26" t="s">
        <v>1890</v>
      </c>
    </row>
    <row r="27" spans="2:22">
      <c r="Q27" t="s">
        <v>1891</v>
      </c>
    </row>
    <row r="29" spans="2:22">
      <c r="B29" s="127" t="s">
        <v>134</v>
      </c>
      <c r="D29" s="167" t="s">
        <v>1892</v>
      </c>
    </row>
    <row r="31" spans="2:22">
      <c r="M31" s="661"/>
      <c r="N31" s="661"/>
      <c r="O31" s="66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652"/>
      <c r="M1" s="652"/>
      <c r="N1" s="652"/>
      <c r="O1" s="652"/>
      <c r="P1" s="652"/>
      <c r="Q1" s="652"/>
      <c r="R1" s="652"/>
      <c r="S1" s="652"/>
      <c r="T1" s="652"/>
      <c r="U1" s="652"/>
      <c r="V1" s="652"/>
    </row>
    <row r="2" spans="2:22" ht="18.75">
      <c r="B2" s="662" t="s">
        <v>78</v>
      </c>
      <c r="C2" s="662"/>
      <c r="D2" s="662"/>
      <c r="E2" s="662"/>
      <c r="F2" s="662"/>
      <c r="G2" s="662"/>
      <c r="H2" s="662"/>
      <c r="I2" s="662"/>
      <c r="J2" s="662"/>
      <c r="K2" s="662"/>
      <c r="L2" s="61"/>
      <c r="M2" s="667" t="s">
        <v>1876</v>
      </c>
      <c r="N2" s="668"/>
      <c r="O2" s="668"/>
      <c r="P2" s="668"/>
      <c r="Q2" s="668"/>
      <c r="R2" s="668"/>
      <c r="S2" s="668"/>
      <c r="T2" s="668"/>
      <c r="U2" s="668"/>
      <c r="V2" s="668"/>
    </row>
    <row r="3" spans="2:22">
      <c r="B3" s="663" t="s">
        <v>1893</v>
      </c>
      <c r="C3" s="663"/>
      <c r="D3" s="663"/>
      <c r="E3" s="663"/>
      <c r="F3" s="663"/>
      <c r="G3" s="663"/>
      <c r="H3" s="663"/>
      <c r="I3" s="663"/>
      <c r="J3" s="663"/>
      <c r="K3" s="663"/>
      <c r="L3" s="61"/>
      <c r="M3" s="663" t="s">
        <v>1893</v>
      </c>
      <c r="N3" s="663"/>
      <c r="O3" s="663"/>
      <c r="P3" s="663"/>
      <c r="Q3" s="663"/>
      <c r="R3" s="663"/>
      <c r="S3" s="663"/>
      <c r="T3" s="663"/>
      <c r="U3" s="663"/>
      <c r="V3" s="66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669"/>
      <c r="N5" s="670"/>
      <c r="O5" s="671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>
      <c r="B6" s="8"/>
      <c r="C6" s="9"/>
      <c r="D6" s="10"/>
      <c r="E6" s="120" t="s">
        <v>1253</v>
      </c>
      <c r="F6" s="121" t="s">
        <v>1254</v>
      </c>
      <c r="G6" s="112" t="s">
        <v>1255</v>
      </c>
      <c r="H6" s="112" t="s">
        <v>1256</v>
      </c>
      <c r="I6" s="113" t="s">
        <v>1257</v>
      </c>
      <c r="J6" s="120" t="s">
        <v>1258</v>
      </c>
      <c r="K6" s="122" t="s">
        <v>1259</v>
      </c>
      <c r="L6" s="61"/>
      <c r="M6" s="672"/>
      <c r="N6" s="673"/>
      <c r="O6" s="674"/>
      <c r="P6" s="65" t="s">
        <v>1253</v>
      </c>
      <c r="Q6" s="66" t="s">
        <v>1254</v>
      </c>
      <c r="R6" s="66" t="s">
        <v>1255</v>
      </c>
      <c r="S6" s="66" t="s">
        <v>1256</v>
      </c>
      <c r="T6" s="66" t="s">
        <v>1257</v>
      </c>
      <c r="U6" s="128" t="s">
        <v>1258</v>
      </c>
      <c r="V6" s="129" t="s">
        <v>1259</v>
      </c>
    </row>
    <row r="7" spans="2:22">
      <c r="B7" s="124" t="s">
        <v>83</v>
      </c>
      <c r="C7" s="125"/>
      <c r="D7" s="126"/>
      <c r="E7" s="123" t="s">
        <v>1894</v>
      </c>
      <c r="F7" s="123" t="s">
        <v>1894</v>
      </c>
      <c r="G7" s="123" t="s">
        <v>1894</v>
      </c>
      <c r="H7" s="123" t="s">
        <v>1894</v>
      </c>
      <c r="I7" s="123" t="s">
        <v>1894</v>
      </c>
      <c r="J7" s="123" t="s">
        <v>1894</v>
      </c>
      <c r="K7" s="123" t="s">
        <v>1894</v>
      </c>
      <c r="L7" s="70"/>
      <c r="M7" s="664" t="s">
        <v>1876</v>
      </c>
      <c r="N7" s="665"/>
      <c r="O7" s="666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/>
      <c r="G8" s="28"/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/>
      <c r="F13" s="20"/>
      <c r="G13" s="48"/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/>
      <c r="F14" s="20"/>
      <c r="G14" s="48"/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/>
      <c r="F15" s="33"/>
      <c r="G15" s="48"/>
      <c r="H15" s="20"/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/>
      <c r="F16" s="33"/>
      <c r="G16" s="48"/>
      <c r="H16" s="20"/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/>
      <c r="F17" s="33"/>
      <c r="G17" s="48"/>
      <c r="H17" s="20"/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/>
      <c r="F18" s="33"/>
      <c r="G18" s="48"/>
      <c r="H18" s="20"/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1895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1557</v>
      </c>
    </row>
    <row r="26" spans="2:22">
      <c r="B26" s="56"/>
      <c r="D26" s="58" t="s">
        <v>1558</v>
      </c>
      <c r="P26" s="90"/>
      <c r="Q26" t="s">
        <v>1890</v>
      </c>
    </row>
    <row r="27" spans="2:22">
      <c r="Q27" t="s">
        <v>1891</v>
      </c>
    </row>
    <row r="29" spans="2:22">
      <c r="B29" s="127" t="s">
        <v>134</v>
      </c>
      <c r="D29" s="118" t="s">
        <v>1896</v>
      </c>
    </row>
    <row r="31" spans="2:22">
      <c r="M31" s="661"/>
      <c r="N31" s="661"/>
      <c r="O31" s="66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652"/>
      <c r="M1" s="652"/>
      <c r="N1" s="652"/>
      <c r="O1" s="652"/>
      <c r="P1" s="652"/>
      <c r="Q1" s="652"/>
      <c r="R1" s="652"/>
      <c r="S1" s="652"/>
      <c r="T1" s="652"/>
      <c r="U1" s="652"/>
      <c r="V1" s="652"/>
    </row>
    <row r="2" spans="2:22" ht="18.75">
      <c r="B2" s="662" t="s">
        <v>78</v>
      </c>
      <c r="C2" s="662"/>
      <c r="D2" s="662"/>
      <c r="E2" s="662"/>
      <c r="F2" s="662"/>
      <c r="G2" s="662"/>
      <c r="H2" s="662"/>
      <c r="I2" s="662"/>
      <c r="J2" s="662"/>
      <c r="K2" s="662"/>
      <c r="L2" s="61"/>
      <c r="M2" s="667" t="s">
        <v>1876</v>
      </c>
      <c r="N2" s="668"/>
      <c r="O2" s="668"/>
      <c r="P2" s="668"/>
      <c r="Q2" s="668"/>
      <c r="R2" s="668"/>
      <c r="S2" s="668"/>
      <c r="T2" s="668"/>
      <c r="U2" s="668"/>
      <c r="V2" s="668"/>
    </row>
    <row r="3" spans="2:22">
      <c r="B3" s="663" t="s">
        <v>1897</v>
      </c>
      <c r="C3" s="663"/>
      <c r="D3" s="663"/>
      <c r="E3" s="663"/>
      <c r="F3" s="663"/>
      <c r="G3" s="663"/>
      <c r="H3" s="663"/>
      <c r="I3" s="663"/>
      <c r="J3" s="663"/>
      <c r="K3" s="663"/>
      <c r="L3" s="61"/>
      <c r="M3" s="663" t="s">
        <v>1897</v>
      </c>
      <c r="N3" s="663"/>
      <c r="O3" s="663"/>
      <c r="P3" s="663"/>
      <c r="Q3" s="663"/>
      <c r="R3" s="663"/>
      <c r="S3" s="663"/>
      <c r="T3" s="663"/>
      <c r="U3" s="663"/>
      <c r="V3" s="66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669"/>
      <c r="N5" s="670"/>
      <c r="O5" s="671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>
      <c r="B6" s="8"/>
      <c r="C6" s="9"/>
      <c r="D6" s="10"/>
      <c r="E6" s="120" t="s">
        <v>1253</v>
      </c>
      <c r="F6" s="121" t="s">
        <v>1254</v>
      </c>
      <c r="G6" s="112" t="s">
        <v>1255</v>
      </c>
      <c r="H6" s="112" t="s">
        <v>1256</v>
      </c>
      <c r="I6" s="113" t="s">
        <v>1257</v>
      </c>
      <c r="J6" s="120" t="s">
        <v>1258</v>
      </c>
      <c r="K6" s="122" t="s">
        <v>1259</v>
      </c>
      <c r="L6" s="61"/>
      <c r="M6" s="672"/>
      <c r="N6" s="673"/>
      <c r="O6" s="674"/>
      <c r="P6" s="65" t="s">
        <v>1253</v>
      </c>
      <c r="Q6" s="66" t="s">
        <v>1254</v>
      </c>
      <c r="R6" s="66" t="s">
        <v>1255</v>
      </c>
      <c r="S6" s="66" t="s">
        <v>1256</v>
      </c>
      <c r="T6" s="66" t="s">
        <v>1257</v>
      </c>
      <c r="U6" s="128" t="s">
        <v>1258</v>
      </c>
      <c r="V6" s="129" t="s">
        <v>1259</v>
      </c>
    </row>
    <row r="7" spans="2:22">
      <c r="B7" s="124" t="s">
        <v>83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664" t="s">
        <v>1876</v>
      </c>
      <c r="N7" s="665"/>
      <c r="O7" s="666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524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 t="s">
        <v>56</v>
      </c>
      <c r="F15" s="33" t="s">
        <v>53</v>
      </c>
      <c r="G15" s="48" t="s">
        <v>53</v>
      </c>
      <c r="H15" s="20" t="s">
        <v>524</v>
      </c>
      <c r="I15" s="48" t="s">
        <v>53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 t="s">
        <v>56</v>
      </c>
      <c r="F16" s="33" t="s">
        <v>53</v>
      </c>
      <c r="G16" s="48" t="s">
        <v>53</v>
      </c>
      <c r="H16" s="20" t="s">
        <v>524</v>
      </c>
      <c r="I16" s="48" t="s">
        <v>53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 t="s">
        <v>56</v>
      </c>
      <c r="F17" s="33" t="s">
        <v>524</v>
      </c>
      <c r="G17" s="48" t="s">
        <v>53</v>
      </c>
      <c r="H17" s="20" t="s">
        <v>524</v>
      </c>
      <c r="I17" s="48" t="s">
        <v>53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 t="s">
        <v>56</v>
      </c>
      <c r="F18" s="33" t="s">
        <v>524</v>
      </c>
      <c r="G18" s="48" t="s">
        <v>53</v>
      </c>
      <c r="H18" s="20" t="s">
        <v>524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1895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1557</v>
      </c>
    </row>
    <row r="26" spans="2:22">
      <c r="B26" s="56"/>
      <c r="D26" s="58" t="s">
        <v>1558</v>
      </c>
      <c r="P26" s="90"/>
      <c r="Q26" t="s">
        <v>1890</v>
      </c>
    </row>
    <row r="27" spans="2:22">
      <c r="Q27" t="s">
        <v>1891</v>
      </c>
    </row>
    <row r="29" spans="2:22">
      <c r="B29" s="127" t="s">
        <v>134</v>
      </c>
      <c r="D29" s="118" t="s">
        <v>1896</v>
      </c>
    </row>
    <row r="31" spans="2:22">
      <c r="M31" s="661"/>
      <c r="N31" s="661"/>
      <c r="O31" s="66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652"/>
      <c r="M1" s="652"/>
      <c r="N1" s="652"/>
      <c r="O1" s="652"/>
      <c r="P1" s="652"/>
      <c r="Q1" s="652"/>
      <c r="R1" s="652"/>
      <c r="S1" s="652"/>
      <c r="T1" s="652"/>
      <c r="U1" s="652"/>
      <c r="V1" s="652"/>
    </row>
    <row r="2" spans="2:22" ht="18.75">
      <c r="B2" s="662" t="s">
        <v>78</v>
      </c>
      <c r="C2" s="662"/>
      <c r="D2" s="662"/>
      <c r="E2" s="662"/>
      <c r="F2" s="662"/>
      <c r="G2" s="662"/>
      <c r="H2" s="662"/>
      <c r="I2" s="662"/>
      <c r="J2" s="662"/>
      <c r="K2" s="662"/>
      <c r="L2" s="61"/>
      <c r="M2" s="667" t="s">
        <v>1876</v>
      </c>
      <c r="N2" s="668"/>
      <c r="O2" s="668"/>
      <c r="P2" s="668"/>
      <c r="Q2" s="668"/>
      <c r="R2" s="668"/>
      <c r="S2" s="668"/>
      <c r="T2" s="668"/>
      <c r="U2" s="668"/>
      <c r="V2" s="668"/>
    </row>
    <row r="3" spans="2:22">
      <c r="B3" s="663" t="s">
        <v>1898</v>
      </c>
      <c r="C3" s="663"/>
      <c r="D3" s="663"/>
      <c r="E3" s="663"/>
      <c r="F3" s="663"/>
      <c r="G3" s="663"/>
      <c r="H3" s="663"/>
      <c r="I3" s="663"/>
      <c r="J3" s="663"/>
      <c r="K3" s="663"/>
      <c r="L3" s="61"/>
      <c r="M3" s="663" t="s">
        <v>1898</v>
      </c>
      <c r="N3" s="663"/>
      <c r="O3" s="663"/>
      <c r="P3" s="663"/>
      <c r="Q3" s="663"/>
      <c r="R3" s="663"/>
      <c r="S3" s="663"/>
      <c r="T3" s="663"/>
      <c r="U3" s="663"/>
      <c r="V3" s="66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669"/>
      <c r="N5" s="670"/>
      <c r="O5" s="671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>
      <c r="B6" s="8"/>
      <c r="C6" s="9"/>
      <c r="D6" s="10"/>
      <c r="E6" s="120" t="s">
        <v>1253</v>
      </c>
      <c r="F6" s="121" t="s">
        <v>1254</v>
      </c>
      <c r="G6" s="112" t="s">
        <v>1255</v>
      </c>
      <c r="H6" s="112" t="s">
        <v>1256</v>
      </c>
      <c r="I6" s="113" t="s">
        <v>1257</v>
      </c>
      <c r="J6" s="120" t="s">
        <v>1258</v>
      </c>
      <c r="K6" s="122" t="s">
        <v>1259</v>
      </c>
      <c r="L6" s="61"/>
      <c r="M6" s="672"/>
      <c r="N6" s="673"/>
      <c r="O6" s="674"/>
      <c r="P6" s="65" t="s">
        <v>1253</v>
      </c>
      <c r="Q6" s="66" t="s">
        <v>1254</v>
      </c>
      <c r="R6" s="66" t="s">
        <v>1255</v>
      </c>
      <c r="S6" s="66" t="s">
        <v>1256</v>
      </c>
      <c r="T6" s="66" t="s">
        <v>1257</v>
      </c>
      <c r="U6" s="128" t="s">
        <v>1258</v>
      </c>
      <c r="V6" s="129" t="s">
        <v>1259</v>
      </c>
    </row>
    <row r="7" spans="2:22">
      <c r="B7" s="124" t="s">
        <v>83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781</v>
      </c>
      <c r="I7" s="123" t="s">
        <v>55</v>
      </c>
      <c r="J7" s="119"/>
      <c r="K7" s="119"/>
      <c r="L7" s="70"/>
      <c r="M7" s="664" t="s">
        <v>1876</v>
      </c>
      <c r="N7" s="665"/>
      <c r="O7" s="666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1188</v>
      </c>
      <c r="F13" s="20"/>
      <c r="G13" s="48" t="s">
        <v>56</v>
      </c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1188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 t="s">
        <v>1188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 t="s">
        <v>1188</v>
      </c>
      <c r="F16" s="33" t="s">
        <v>55</v>
      </c>
      <c r="G16" s="48" t="s">
        <v>56</v>
      </c>
      <c r="H16" s="20" t="s">
        <v>1188</v>
      </c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 t="s">
        <v>1188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 t="s">
        <v>1188</v>
      </c>
      <c r="F18" s="33" t="s">
        <v>56</v>
      </c>
      <c r="G18" s="48" t="s">
        <v>1188</v>
      </c>
      <c r="H18" s="20" t="s">
        <v>56</v>
      </c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1895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1557</v>
      </c>
    </row>
    <row r="26" spans="2:22">
      <c r="B26" s="56"/>
      <c r="D26" s="58" t="s">
        <v>1558</v>
      </c>
      <c r="P26" s="90"/>
      <c r="Q26" t="s">
        <v>1890</v>
      </c>
    </row>
    <row r="27" spans="2:22">
      <c r="Q27" t="s">
        <v>1891</v>
      </c>
    </row>
    <row r="29" spans="2:22">
      <c r="B29" s="127" t="s">
        <v>134</v>
      </c>
      <c r="D29" s="118" t="s">
        <v>1896</v>
      </c>
    </row>
    <row r="31" spans="2:22">
      <c r="M31" s="661"/>
      <c r="N31" s="661"/>
      <c r="O31" s="66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652"/>
      <c r="M1" s="652"/>
      <c r="N1" s="652"/>
      <c r="O1" s="652"/>
      <c r="P1" s="652"/>
      <c r="Q1" s="652"/>
      <c r="R1" s="652"/>
      <c r="S1" s="652"/>
      <c r="T1" s="652"/>
      <c r="U1" s="652"/>
      <c r="V1" s="652"/>
    </row>
    <row r="2" spans="2:22" ht="18.75">
      <c r="B2" s="662" t="s">
        <v>78</v>
      </c>
      <c r="C2" s="662"/>
      <c r="D2" s="662"/>
      <c r="E2" s="662"/>
      <c r="F2" s="662"/>
      <c r="G2" s="662"/>
      <c r="H2" s="662"/>
      <c r="I2" s="662"/>
      <c r="J2" s="662"/>
      <c r="K2" s="662"/>
      <c r="L2" s="61"/>
      <c r="M2" s="667" t="s">
        <v>1876</v>
      </c>
      <c r="N2" s="668"/>
      <c r="O2" s="668"/>
      <c r="P2" s="668"/>
      <c r="Q2" s="668"/>
      <c r="R2" s="668"/>
      <c r="S2" s="668"/>
      <c r="T2" s="668"/>
      <c r="U2" s="668"/>
      <c r="V2" s="668"/>
    </row>
    <row r="3" spans="2:22">
      <c r="B3" s="663" t="s">
        <v>1899</v>
      </c>
      <c r="C3" s="663"/>
      <c r="D3" s="663"/>
      <c r="E3" s="663"/>
      <c r="F3" s="663"/>
      <c r="G3" s="663"/>
      <c r="H3" s="663"/>
      <c r="I3" s="663"/>
      <c r="J3" s="663"/>
      <c r="K3" s="663"/>
      <c r="L3" s="61"/>
      <c r="M3" s="663" t="s">
        <v>1899</v>
      </c>
      <c r="N3" s="663"/>
      <c r="O3" s="663"/>
      <c r="P3" s="663"/>
      <c r="Q3" s="663"/>
      <c r="R3" s="663"/>
      <c r="S3" s="663"/>
      <c r="T3" s="663"/>
      <c r="U3" s="663"/>
      <c r="V3" s="66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669"/>
      <c r="N5" s="670"/>
      <c r="O5" s="671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>
      <c r="B6" s="8"/>
      <c r="C6" s="9"/>
      <c r="D6" s="10"/>
      <c r="E6" s="120" t="s">
        <v>1253</v>
      </c>
      <c r="F6" s="121" t="s">
        <v>1254</v>
      </c>
      <c r="G6" s="112" t="s">
        <v>1255</v>
      </c>
      <c r="H6" s="112" t="s">
        <v>1256</v>
      </c>
      <c r="I6" s="113" t="s">
        <v>1257</v>
      </c>
      <c r="J6" s="120" t="s">
        <v>1258</v>
      </c>
      <c r="K6" s="122" t="s">
        <v>1259</v>
      </c>
      <c r="L6" s="61"/>
      <c r="M6" s="672"/>
      <c r="N6" s="673"/>
      <c r="O6" s="674"/>
      <c r="P6" s="65" t="s">
        <v>1253</v>
      </c>
      <c r="Q6" s="66" t="s">
        <v>1254</v>
      </c>
      <c r="R6" s="66" t="s">
        <v>1255</v>
      </c>
      <c r="S6" s="66" t="s">
        <v>1256</v>
      </c>
      <c r="T6" s="66" t="s">
        <v>1257</v>
      </c>
      <c r="U6" s="128" t="s">
        <v>1258</v>
      </c>
      <c r="V6" s="129" t="s">
        <v>1259</v>
      </c>
    </row>
    <row r="7" spans="2:22">
      <c r="B7" s="124" t="s">
        <v>83</v>
      </c>
      <c r="C7" s="125"/>
      <c r="D7" s="126"/>
      <c r="E7" s="123" t="s">
        <v>781</v>
      </c>
      <c r="F7" s="123" t="s">
        <v>781</v>
      </c>
      <c r="G7" s="123" t="s">
        <v>781</v>
      </c>
      <c r="H7" s="123" t="s">
        <v>781</v>
      </c>
      <c r="I7" s="123" t="s">
        <v>781</v>
      </c>
      <c r="J7" s="119"/>
      <c r="K7" s="119"/>
      <c r="L7" s="70"/>
      <c r="M7" s="664" t="s">
        <v>1876</v>
      </c>
      <c r="N7" s="665"/>
      <c r="O7" s="666"/>
      <c r="P7" s="131"/>
      <c r="Q7" s="128"/>
      <c r="R7" s="128" t="s">
        <v>1900</v>
      </c>
      <c r="S7" s="128" t="s">
        <v>1900</v>
      </c>
      <c r="T7" s="130" t="s">
        <v>1901</v>
      </c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1" t="s">
        <v>55</v>
      </c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162"/>
      <c r="F11" s="20" t="s">
        <v>54</v>
      </c>
      <c r="G11" s="30"/>
      <c r="H11" s="87" t="s">
        <v>54</v>
      </c>
      <c r="I11" s="30" t="s">
        <v>1884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1" t="s">
        <v>55</v>
      </c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162"/>
      <c r="F12" s="20" t="s">
        <v>54</v>
      </c>
      <c r="G12" s="30" t="s">
        <v>54</v>
      </c>
      <c r="H12" s="87" t="s">
        <v>54</v>
      </c>
      <c r="I12" s="30" t="s">
        <v>1884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162"/>
      <c r="F13" s="20" t="s">
        <v>54</v>
      </c>
      <c r="G13" s="48" t="s">
        <v>54</v>
      </c>
      <c r="H13" s="20" t="s">
        <v>54</v>
      </c>
      <c r="I13" s="30" t="s">
        <v>1884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162"/>
      <c r="F14" s="20" t="s">
        <v>559</v>
      </c>
      <c r="G14" s="48" t="s">
        <v>54</v>
      </c>
      <c r="H14" s="20" t="s">
        <v>54</v>
      </c>
      <c r="I14" s="30" t="s">
        <v>1884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163"/>
      <c r="F15" s="33" t="s">
        <v>559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163"/>
      <c r="F16" s="33" t="s">
        <v>559</v>
      </c>
      <c r="G16" s="48" t="s">
        <v>54</v>
      </c>
      <c r="H16" s="20" t="s">
        <v>559</v>
      </c>
      <c r="I16" s="48" t="s">
        <v>54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64"/>
      <c r="F17" s="33" t="s">
        <v>54</v>
      </c>
      <c r="G17" s="48" t="s">
        <v>559</v>
      </c>
      <c r="H17" s="20" t="s">
        <v>559</v>
      </c>
      <c r="I17" s="48" t="s">
        <v>54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64"/>
      <c r="F18" s="33"/>
      <c r="G18" s="48" t="s">
        <v>559</v>
      </c>
      <c r="H18" s="20" t="s">
        <v>559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>
      <c r="B22" s="58" t="s">
        <v>1895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1557</v>
      </c>
    </row>
    <row r="26" spans="2:22">
      <c r="B26" s="56"/>
      <c r="D26" s="58" t="s">
        <v>1558</v>
      </c>
      <c r="P26" s="90"/>
      <c r="Q26" t="s">
        <v>1890</v>
      </c>
    </row>
    <row r="27" spans="2:22">
      <c r="Q27" t="s">
        <v>1891</v>
      </c>
    </row>
    <row r="29" spans="2:22">
      <c r="B29" s="127" t="s">
        <v>134</v>
      </c>
      <c r="D29" s="118" t="s">
        <v>1896</v>
      </c>
    </row>
    <row r="31" spans="2:22">
      <c r="M31" s="661"/>
      <c r="N31" s="661"/>
      <c r="O31" s="66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652"/>
      <c r="M1" s="652"/>
      <c r="N1" s="652"/>
      <c r="O1" s="652"/>
      <c r="P1" s="652"/>
      <c r="Q1" s="652"/>
      <c r="R1" s="652"/>
      <c r="S1" s="652"/>
      <c r="T1" s="652"/>
      <c r="U1" s="652"/>
      <c r="V1" s="652"/>
    </row>
    <row r="2" spans="2:22" ht="18.75">
      <c r="B2" s="662" t="s">
        <v>78</v>
      </c>
      <c r="C2" s="662"/>
      <c r="D2" s="662"/>
      <c r="E2" s="662"/>
      <c r="F2" s="662"/>
      <c r="G2" s="662"/>
      <c r="H2" s="662"/>
      <c r="I2" s="662"/>
      <c r="J2" s="662"/>
      <c r="K2" s="662"/>
      <c r="L2" s="61"/>
      <c r="M2" s="667" t="s">
        <v>1876</v>
      </c>
      <c r="N2" s="668"/>
      <c r="O2" s="668"/>
      <c r="P2" s="668"/>
      <c r="Q2" s="668"/>
      <c r="R2" s="668"/>
      <c r="S2" s="668"/>
      <c r="T2" s="668"/>
      <c r="U2" s="668"/>
      <c r="V2" s="668"/>
    </row>
    <row r="3" spans="2:22">
      <c r="B3" s="663" t="s">
        <v>1902</v>
      </c>
      <c r="C3" s="663"/>
      <c r="D3" s="663"/>
      <c r="E3" s="663"/>
      <c r="F3" s="663"/>
      <c r="G3" s="663"/>
      <c r="H3" s="663"/>
      <c r="I3" s="663"/>
      <c r="J3" s="663"/>
      <c r="K3" s="663"/>
      <c r="L3" s="61"/>
      <c r="M3" s="663" t="s">
        <v>1902</v>
      </c>
      <c r="N3" s="663"/>
      <c r="O3" s="663"/>
      <c r="P3" s="663"/>
      <c r="Q3" s="663"/>
      <c r="R3" s="663"/>
      <c r="S3" s="663"/>
      <c r="T3" s="663"/>
      <c r="U3" s="663"/>
      <c r="V3" s="66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669"/>
      <c r="N5" s="670"/>
      <c r="O5" s="671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>
      <c r="B6" s="8"/>
      <c r="C6" s="9"/>
      <c r="D6" s="10"/>
      <c r="E6" s="120" t="s">
        <v>1253</v>
      </c>
      <c r="F6" s="121" t="s">
        <v>1254</v>
      </c>
      <c r="G6" s="112" t="s">
        <v>1255</v>
      </c>
      <c r="H6" s="112" t="s">
        <v>1256</v>
      </c>
      <c r="I6" s="113" t="s">
        <v>1257</v>
      </c>
      <c r="J6" s="120" t="s">
        <v>1258</v>
      </c>
      <c r="K6" s="122" t="s">
        <v>1259</v>
      </c>
      <c r="L6" s="61"/>
      <c r="M6" s="672"/>
      <c r="N6" s="673"/>
      <c r="O6" s="674"/>
      <c r="P6" s="65" t="s">
        <v>1253</v>
      </c>
      <c r="Q6" s="66" t="s">
        <v>1254</v>
      </c>
      <c r="R6" s="66" t="s">
        <v>1255</v>
      </c>
      <c r="S6" s="66" t="s">
        <v>1256</v>
      </c>
      <c r="T6" s="66" t="s">
        <v>1257</v>
      </c>
      <c r="U6" s="128" t="s">
        <v>1258</v>
      </c>
      <c r="V6" s="129" t="s">
        <v>1259</v>
      </c>
    </row>
    <row r="7" spans="2:2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664" t="s">
        <v>1876</v>
      </c>
      <c r="N7" s="665"/>
      <c r="O7" s="666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 t="s">
        <v>1188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 t="s">
        <v>1188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 t="s">
        <v>56</v>
      </c>
      <c r="I12" s="30" t="s">
        <v>1188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/>
      <c r="F13" s="20" t="s">
        <v>56</v>
      </c>
      <c r="G13" s="48"/>
      <c r="H13" s="20" t="s">
        <v>1188</v>
      </c>
      <c r="I13" s="20" t="s">
        <v>56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/>
      <c r="F14" s="20" t="s">
        <v>56</v>
      </c>
      <c r="G14" s="48" t="s">
        <v>56</v>
      </c>
      <c r="H14" s="20" t="s">
        <v>1188</v>
      </c>
      <c r="I14" s="20" t="s">
        <v>56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/>
      <c r="F15" s="33" t="s">
        <v>56</v>
      </c>
      <c r="G15" s="48" t="s">
        <v>56</v>
      </c>
      <c r="H15" s="20" t="s">
        <v>1188</v>
      </c>
      <c r="I15" s="20" t="s">
        <v>56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50"/>
      <c r="F16" s="33" t="s">
        <v>56</v>
      </c>
      <c r="G16" s="48" t="s">
        <v>56</v>
      </c>
      <c r="H16" s="20" t="s">
        <v>1188</v>
      </c>
      <c r="I16" s="20" t="s">
        <v>56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57"/>
      <c r="F17" s="33" t="s">
        <v>56</v>
      </c>
      <c r="G17" s="48" t="s">
        <v>56</v>
      </c>
      <c r="H17" s="20" t="s">
        <v>1188</v>
      </c>
      <c r="I17" s="20" t="s">
        <v>56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57"/>
      <c r="F18" s="33" t="s">
        <v>56</v>
      </c>
      <c r="G18" s="48" t="s">
        <v>56</v>
      </c>
      <c r="H18" s="20" t="s">
        <v>1903</v>
      </c>
      <c r="I18" s="2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117</v>
      </c>
      <c r="C19" s="139" t="s">
        <v>85</v>
      </c>
      <c r="D19" s="140" t="s">
        <v>118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1895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1557</v>
      </c>
    </row>
    <row r="26" spans="2:22">
      <c r="B26" s="56"/>
      <c r="D26" s="58" t="s">
        <v>1558</v>
      </c>
      <c r="P26" s="90"/>
      <c r="Q26" t="s">
        <v>1890</v>
      </c>
    </row>
    <row r="27" spans="2:22">
      <c r="Q27" t="s">
        <v>1891</v>
      </c>
    </row>
    <row r="29" spans="2:22">
      <c r="B29" s="127" t="s">
        <v>134</v>
      </c>
      <c r="D29" s="118" t="s">
        <v>1896</v>
      </c>
    </row>
    <row r="31" spans="2:22">
      <c r="D31" s="102" t="s">
        <v>1185</v>
      </c>
      <c r="E31" s="102"/>
      <c r="F31" s="79"/>
      <c r="G31" s="79"/>
      <c r="H31" s="79"/>
      <c r="I31" s="79"/>
      <c r="J31" s="79"/>
      <c r="K31" s="149"/>
      <c r="M31" s="661"/>
      <c r="N31" s="661"/>
      <c r="O31" s="661"/>
    </row>
    <row r="32" spans="2:22">
      <c r="D32" s="103" t="s">
        <v>781</v>
      </c>
      <c r="E32" s="103"/>
      <c r="K32" s="148"/>
      <c r="M32" s="61"/>
      <c r="N32" s="62"/>
      <c r="O32" s="61"/>
    </row>
    <row r="33" spans="4:15">
      <c r="D33" s="103" t="s">
        <v>53</v>
      </c>
      <c r="E33" s="103"/>
      <c r="K33" s="148"/>
      <c r="M33" s="61"/>
      <c r="N33" s="62"/>
      <c r="O33" s="61"/>
    </row>
    <row r="34" spans="4:15">
      <c r="D34" s="103" t="s">
        <v>54</v>
      </c>
      <c r="E34" s="103"/>
      <c r="K34" s="148"/>
      <c r="M34" s="61"/>
      <c r="N34" s="62"/>
      <c r="O34" s="61"/>
    </row>
    <row r="35" spans="4:15">
      <c r="D35" s="103" t="s">
        <v>1077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>
      <c r="M38" s="61"/>
      <c r="N38" s="62"/>
      <c r="O38" s="61"/>
    </row>
    <row r="39" spans="4:15">
      <c r="D39" s="82" t="s">
        <v>1872</v>
      </c>
      <c r="M39" s="61"/>
      <c r="N39" s="62"/>
      <c r="O39" s="61"/>
    </row>
    <row r="40" spans="4:15">
      <c r="M40" s="61"/>
      <c r="N40" s="62"/>
      <c r="O40" s="61"/>
    </row>
    <row r="41" spans="4:15">
      <c r="M41" s="61"/>
      <c r="N41" s="62"/>
      <c r="O41" s="61"/>
    </row>
    <row r="42" spans="4:15">
      <c r="M42" s="61"/>
      <c r="N42" s="62"/>
      <c r="O42" s="61"/>
    </row>
    <row r="43" spans="4:15">
      <c r="M43" s="61"/>
      <c r="N43" s="62"/>
      <c r="O43" s="61"/>
    </row>
    <row r="44" spans="4:15">
      <c r="M44" s="61"/>
      <c r="N44" s="62"/>
      <c r="O44" s="61"/>
    </row>
    <row r="45" spans="4:15">
      <c r="M45" s="61"/>
      <c r="N45" s="62"/>
      <c r="O45" s="61"/>
    </row>
    <row r="46" spans="4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652"/>
      <c r="M1" s="652"/>
      <c r="N1" s="652"/>
      <c r="O1" s="652"/>
      <c r="P1" s="652"/>
      <c r="Q1" s="652"/>
      <c r="R1" s="652"/>
      <c r="S1" s="652"/>
      <c r="T1" s="652"/>
      <c r="U1" s="652"/>
      <c r="V1" s="652"/>
    </row>
    <row r="2" spans="2:22" ht="18.75">
      <c r="B2" s="662" t="s">
        <v>78</v>
      </c>
      <c r="C2" s="662"/>
      <c r="D2" s="662"/>
      <c r="E2" s="662"/>
      <c r="F2" s="662"/>
      <c r="G2" s="662"/>
      <c r="H2" s="662"/>
      <c r="I2" s="662"/>
      <c r="J2" s="662"/>
      <c r="K2" s="662"/>
      <c r="L2" s="61"/>
      <c r="M2" s="667" t="s">
        <v>1876</v>
      </c>
      <c r="N2" s="668"/>
      <c r="O2" s="668"/>
      <c r="P2" s="668"/>
      <c r="Q2" s="668"/>
      <c r="R2" s="668"/>
      <c r="S2" s="668"/>
      <c r="T2" s="668"/>
      <c r="U2" s="668"/>
      <c r="V2" s="668"/>
    </row>
    <row r="3" spans="2:22">
      <c r="B3" s="663" t="s">
        <v>1904</v>
      </c>
      <c r="C3" s="663"/>
      <c r="D3" s="663"/>
      <c r="E3" s="663"/>
      <c r="F3" s="663"/>
      <c r="G3" s="663"/>
      <c r="H3" s="663"/>
      <c r="I3" s="663"/>
      <c r="J3" s="663"/>
      <c r="K3" s="663"/>
      <c r="L3" s="61"/>
      <c r="M3" s="663" t="s">
        <v>1904</v>
      </c>
      <c r="N3" s="663"/>
      <c r="O3" s="663"/>
      <c r="P3" s="663"/>
      <c r="Q3" s="663"/>
      <c r="R3" s="663"/>
      <c r="S3" s="663"/>
      <c r="T3" s="663"/>
      <c r="U3" s="663"/>
      <c r="V3" s="66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669"/>
      <c r="N5" s="670"/>
      <c r="O5" s="671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>
      <c r="B6" s="8"/>
      <c r="C6" s="9"/>
      <c r="D6" s="10"/>
      <c r="E6" s="120" t="s">
        <v>1253</v>
      </c>
      <c r="F6" s="121" t="s">
        <v>1254</v>
      </c>
      <c r="G6" s="112" t="s">
        <v>1255</v>
      </c>
      <c r="H6" s="112" t="s">
        <v>1256</v>
      </c>
      <c r="I6" s="113" t="s">
        <v>1257</v>
      </c>
      <c r="J6" s="120" t="s">
        <v>1258</v>
      </c>
      <c r="K6" s="122" t="s">
        <v>1259</v>
      </c>
      <c r="L6" s="61"/>
      <c r="M6" s="672"/>
      <c r="N6" s="673"/>
      <c r="O6" s="674"/>
      <c r="P6" s="65" t="s">
        <v>1253</v>
      </c>
      <c r="Q6" s="66" t="s">
        <v>1254</v>
      </c>
      <c r="R6" s="66" t="s">
        <v>1255</v>
      </c>
      <c r="S6" s="66" t="s">
        <v>1256</v>
      </c>
      <c r="T6" s="66" t="s">
        <v>1257</v>
      </c>
      <c r="U6" s="128" t="s">
        <v>1258</v>
      </c>
      <c r="V6" s="129" t="s">
        <v>1259</v>
      </c>
    </row>
    <row r="7" spans="2:2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664" t="s">
        <v>1876</v>
      </c>
      <c r="N7" s="665"/>
      <c r="O7" s="666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 t="s">
        <v>55</v>
      </c>
      <c r="F9" s="87" t="s">
        <v>1905</v>
      </c>
      <c r="G9" s="30" t="s">
        <v>55</v>
      </c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 t="s">
        <v>55</v>
      </c>
      <c r="F10" s="20" t="s">
        <v>1906</v>
      </c>
      <c r="G10" s="30" t="s">
        <v>55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 t="s">
        <v>55</v>
      </c>
      <c r="F11" s="20" t="s">
        <v>1906</v>
      </c>
      <c r="G11" s="30" t="s">
        <v>55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55</v>
      </c>
      <c r="F12" s="20" t="s">
        <v>1188</v>
      </c>
      <c r="G12" s="30" t="s">
        <v>55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55</v>
      </c>
      <c r="F13" s="20" t="s">
        <v>1188</v>
      </c>
      <c r="G13" s="30" t="s">
        <v>55</v>
      </c>
      <c r="H13" s="87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1905</v>
      </c>
      <c r="F14" s="20" t="s">
        <v>1906</v>
      </c>
      <c r="G14" s="30" t="s">
        <v>55</v>
      </c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1905</v>
      </c>
      <c r="F15" s="33" t="s">
        <v>1906</v>
      </c>
      <c r="G15" s="30" t="s">
        <v>55</v>
      </c>
      <c r="H15" s="20"/>
      <c r="I15" s="30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108" t="s">
        <v>1907</v>
      </c>
      <c r="F16" s="33" t="s">
        <v>1906</v>
      </c>
      <c r="G16" s="30" t="s">
        <v>55</v>
      </c>
      <c r="H16" s="20"/>
      <c r="I16" s="30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16" t="s">
        <v>1906</v>
      </c>
      <c r="F17" s="33" t="s">
        <v>1906</v>
      </c>
      <c r="G17" s="30" t="s">
        <v>55</v>
      </c>
      <c r="H17" s="20"/>
      <c r="I17" s="30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35" t="s">
        <v>1906</v>
      </c>
      <c r="F18" s="136" t="s">
        <v>1188</v>
      </c>
      <c r="G18" s="108" t="s">
        <v>55</v>
      </c>
      <c r="H18" s="136"/>
      <c r="I18" s="108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117</v>
      </c>
      <c r="C19" s="139" t="s">
        <v>85</v>
      </c>
      <c r="D19" s="140" t="s">
        <v>118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1895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1557</v>
      </c>
    </row>
    <row r="26" spans="2:22">
      <c r="B26" s="56"/>
      <c r="D26" s="58" t="s">
        <v>1558</v>
      </c>
      <c r="P26" s="90"/>
      <c r="Q26" t="s">
        <v>1890</v>
      </c>
    </row>
    <row r="27" spans="2:22">
      <c r="Q27" t="s">
        <v>1891</v>
      </c>
    </row>
    <row r="29" spans="2:22">
      <c r="B29" s="127" t="s">
        <v>134</v>
      </c>
      <c r="D29" s="118" t="s">
        <v>1896</v>
      </c>
    </row>
    <row r="31" spans="2:22">
      <c r="M31" s="661"/>
      <c r="N31" s="661"/>
      <c r="O31" s="66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/>
  <cols>
    <col min="2" max="2" width="10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652"/>
      <c r="M1" s="652"/>
      <c r="N1" s="652"/>
      <c r="O1" s="652"/>
      <c r="P1" s="652"/>
      <c r="Q1" s="652"/>
      <c r="R1" s="652"/>
      <c r="S1" s="652"/>
      <c r="T1" s="652"/>
      <c r="U1" s="652"/>
      <c r="V1" s="652"/>
    </row>
    <row r="2" spans="2:22" ht="18.75">
      <c r="B2" s="662" t="s">
        <v>78</v>
      </c>
      <c r="C2" s="662"/>
      <c r="D2" s="662"/>
      <c r="E2" s="662"/>
      <c r="F2" s="662"/>
      <c r="G2" s="662"/>
      <c r="H2" s="662"/>
      <c r="I2" s="662"/>
      <c r="J2" s="662"/>
      <c r="K2" s="662"/>
      <c r="L2" s="61"/>
      <c r="M2" s="667" t="s">
        <v>1876</v>
      </c>
      <c r="N2" s="668"/>
      <c r="O2" s="668"/>
      <c r="P2" s="668"/>
      <c r="Q2" s="668"/>
      <c r="R2" s="668"/>
      <c r="S2" s="668"/>
      <c r="T2" s="668"/>
      <c r="U2" s="668"/>
      <c r="V2" s="668"/>
    </row>
    <row r="3" spans="2:22">
      <c r="B3" s="663" t="s">
        <v>1908</v>
      </c>
      <c r="C3" s="663"/>
      <c r="D3" s="663"/>
      <c r="E3" s="663"/>
      <c r="F3" s="663"/>
      <c r="G3" s="663"/>
      <c r="H3" s="663"/>
      <c r="I3" s="663"/>
      <c r="J3" s="663"/>
      <c r="K3" s="663"/>
      <c r="L3" s="61"/>
      <c r="M3" s="663" t="s">
        <v>1908</v>
      </c>
      <c r="N3" s="663"/>
      <c r="O3" s="663"/>
      <c r="P3" s="663"/>
      <c r="Q3" s="663"/>
      <c r="R3" s="663"/>
      <c r="S3" s="663"/>
      <c r="T3" s="663"/>
      <c r="U3" s="663"/>
      <c r="V3" s="66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669"/>
      <c r="N5" s="670"/>
      <c r="O5" s="671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>
      <c r="B6" s="8"/>
      <c r="C6" s="9"/>
      <c r="D6" s="10"/>
      <c r="E6" s="22" t="s">
        <v>1253</v>
      </c>
      <c r="F6" s="47" t="s">
        <v>1254</v>
      </c>
      <c r="G6" s="112" t="s">
        <v>1255</v>
      </c>
      <c r="H6" s="112" t="s">
        <v>1256</v>
      </c>
      <c r="I6" s="23" t="s">
        <v>1257</v>
      </c>
      <c r="J6" s="22" t="s">
        <v>1258</v>
      </c>
      <c r="K6" s="46" t="s">
        <v>1259</v>
      </c>
      <c r="L6" s="61"/>
      <c r="M6" s="672"/>
      <c r="N6" s="673"/>
      <c r="O6" s="674"/>
      <c r="P6" s="65" t="s">
        <v>1253</v>
      </c>
      <c r="Q6" s="66" t="s">
        <v>1254</v>
      </c>
      <c r="R6" s="66" t="s">
        <v>1255</v>
      </c>
      <c r="S6" s="66" t="s">
        <v>1256</v>
      </c>
      <c r="T6" s="66" t="s">
        <v>1257</v>
      </c>
      <c r="U6" s="69" t="s">
        <v>1258</v>
      </c>
      <c r="V6" s="100" t="s">
        <v>1259</v>
      </c>
    </row>
    <row r="7" spans="2:22">
      <c r="B7" s="12" t="s">
        <v>92</v>
      </c>
      <c r="C7" s="3" t="s">
        <v>85</v>
      </c>
      <c r="D7" s="2" t="s">
        <v>94</v>
      </c>
      <c r="E7" s="32" t="s">
        <v>53</v>
      </c>
      <c r="F7" s="32" t="s">
        <v>53</v>
      </c>
      <c r="G7" s="32" t="s">
        <v>559</v>
      </c>
      <c r="H7" s="32" t="s">
        <v>559</v>
      </c>
      <c r="I7" s="28" t="s">
        <v>53</v>
      </c>
      <c r="J7" s="38"/>
      <c r="K7" s="38"/>
      <c r="L7" s="61"/>
      <c r="M7" s="664" t="s">
        <v>1876</v>
      </c>
      <c r="N7" s="665"/>
      <c r="O7" s="666"/>
      <c r="P7" s="68"/>
      <c r="Q7" s="69"/>
      <c r="R7" s="69"/>
      <c r="S7" s="69"/>
      <c r="T7" s="63"/>
      <c r="U7" s="147"/>
      <c r="V7" s="98"/>
    </row>
    <row r="8" spans="2:22">
      <c r="B8" s="12" t="s">
        <v>94</v>
      </c>
      <c r="C8" s="3" t="s">
        <v>85</v>
      </c>
      <c r="D8" s="2" t="s">
        <v>95</v>
      </c>
      <c r="E8" s="50" t="s">
        <v>1533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115"/>
      <c r="V8" s="144"/>
    </row>
    <row r="9" spans="2:22">
      <c r="B9" s="12" t="s">
        <v>95</v>
      </c>
      <c r="C9" s="3" t="s">
        <v>85</v>
      </c>
      <c r="D9" s="2" t="s">
        <v>97</v>
      </c>
      <c r="E9" s="108" t="s">
        <v>559</v>
      </c>
      <c r="F9" s="108" t="s">
        <v>559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1"/>
      <c r="V9" s="145"/>
    </row>
    <row r="10" spans="2:22">
      <c r="B10" s="12" t="s">
        <v>97</v>
      </c>
      <c r="C10" s="3" t="s">
        <v>85</v>
      </c>
      <c r="D10" s="2" t="s">
        <v>100</v>
      </c>
      <c r="E10" s="108" t="s">
        <v>559</v>
      </c>
      <c r="F10" s="108" t="s">
        <v>559</v>
      </c>
      <c r="G10" s="50" t="s">
        <v>286</v>
      </c>
      <c r="H10" s="50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6"/>
      <c r="U10" s="91"/>
      <c r="V10" s="145"/>
    </row>
    <row r="11" spans="2:22">
      <c r="B11" s="12" t="s">
        <v>100</v>
      </c>
      <c r="C11" s="3" t="s">
        <v>85</v>
      </c>
      <c r="D11" s="2" t="s">
        <v>102</v>
      </c>
      <c r="E11" s="108" t="s">
        <v>1884</v>
      </c>
      <c r="F11" s="33" t="s">
        <v>1909</v>
      </c>
      <c r="G11" s="50" t="s">
        <v>286</v>
      </c>
      <c r="H11" s="50" t="s">
        <v>54</v>
      </c>
      <c r="I11" s="30" t="s">
        <v>54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6"/>
      <c r="U11" s="91"/>
      <c r="V11" s="145"/>
    </row>
    <row r="12" spans="2:22" ht="15" customHeight="1">
      <c r="B12" s="12" t="s">
        <v>102</v>
      </c>
      <c r="C12" s="3" t="s">
        <v>85</v>
      </c>
      <c r="D12" s="2" t="s">
        <v>106</v>
      </c>
      <c r="E12" s="108" t="s">
        <v>1884</v>
      </c>
      <c r="F12" s="33" t="s">
        <v>1691</v>
      </c>
      <c r="G12" s="50" t="s">
        <v>1192</v>
      </c>
      <c r="H12" s="50" t="s">
        <v>1261</v>
      </c>
      <c r="I12" s="30" t="s">
        <v>54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>
      <c r="B13" s="12" t="s">
        <v>106</v>
      </c>
      <c r="C13" s="3" t="s">
        <v>85</v>
      </c>
      <c r="D13" s="2" t="s">
        <v>109</v>
      </c>
      <c r="E13" s="108" t="s">
        <v>1884</v>
      </c>
      <c r="F13" s="33" t="s">
        <v>1691</v>
      </c>
      <c r="G13" s="33" t="s">
        <v>1691</v>
      </c>
      <c r="H13" s="33" t="s">
        <v>1691</v>
      </c>
      <c r="I13" s="30" t="s">
        <v>54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>
      <c r="B14" s="12" t="s">
        <v>109</v>
      </c>
      <c r="C14" s="3" t="s">
        <v>85</v>
      </c>
      <c r="D14" s="2" t="s">
        <v>111</v>
      </c>
      <c r="E14" s="108" t="s">
        <v>1884</v>
      </c>
      <c r="F14" s="33" t="s">
        <v>1691</v>
      </c>
      <c r="G14" s="33" t="s">
        <v>1691</v>
      </c>
      <c r="H14" s="33" t="s">
        <v>1691</v>
      </c>
      <c r="I14" s="30" t="s">
        <v>1910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>
      <c r="B15" s="12" t="s">
        <v>111</v>
      </c>
      <c r="C15" s="3" t="s">
        <v>85</v>
      </c>
      <c r="D15" s="2" t="s">
        <v>113</v>
      </c>
      <c r="E15" s="108" t="s">
        <v>1261</v>
      </c>
      <c r="F15" s="33" t="s">
        <v>347</v>
      </c>
      <c r="G15" s="33" t="s">
        <v>1691</v>
      </c>
      <c r="H15" s="33" t="s">
        <v>1691</v>
      </c>
      <c r="I15" s="30" t="s">
        <v>286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>
      <c r="B16" s="12" t="s">
        <v>113</v>
      </c>
      <c r="C16" s="3" t="s">
        <v>85</v>
      </c>
      <c r="D16" s="2" t="s">
        <v>115</v>
      </c>
      <c r="E16" s="116" t="s">
        <v>1691</v>
      </c>
      <c r="F16" s="33" t="s">
        <v>347</v>
      </c>
      <c r="G16" s="33" t="s">
        <v>1691</v>
      </c>
      <c r="H16" s="33" t="s">
        <v>1691</v>
      </c>
      <c r="I16" s="30" t="s">
        <v>286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>
      <c r="B17" s="8" t="s">
        <v>115</v>
      </c>
      <c r="C17" s="9" t="s">
        <v>85</v>
      </c>
      <c r="D17" s="45" t="s">
        <v>117</v>
      </c>
      <c r="E17" s="117" t="s">
        <v>1691</v>
      </c>
      <c r="F17" s="51" t="s">
        <v>56</v>
      </c>
      <c r="G17" s="51" t="s">
        <v>1188</v>
      </c>
      <c r="H17" s="51" t="s">
        <v>1188</v>
      </c>
      <c r="I17" s="31" t="s">
        <v>286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6"/>
      <c r="U17" s="91" t="s">
        <v>53</v>
      </c>
      <c r="V17" s="145"/>
    </row>
    <row r="18" spans="2:22">
      <c r="L18" s="61"/>
      <c r="M18" s="70" t="s">
        <v>117</v>
      </c>
      <c r="N18" s="62" t="s">
        <v>85</v>
      </c>
      <c r="O18" s="61" t="s">
        <v>119</v>
      </c>
      <c r="P18" s="91"/>
      <c r="Q18" s="72"/>
      <c r="R18" s="72"/>
      <c r="S18" s="72"/>
      <c r="T18" s="97"/>
      <c r="U18" s="91" t="s">
        <v>53</v>
      </c>
      <c r="V18" s="145"/>
    </row>
    <row r="19" spans="2:22">
      <c r="L19" s="61"/>
      <c r="M19" s="70" t="s">
        <v>119</v>
      </c>
      <c r="N19" s="62" t="s">
        <v>85</v>
      </c>
      <c r="O19" s="61" t="s">
        <v>121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>
      <c r="B21" s="58" t="s">
        <v>1895</v>
      </c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143"/>
      <c r="U22" s="114" t="s">
        <v>53</v>
      </c>
      <c r="V22" s="146"/>
    </row>
    <row r="24" spans="2:22">
      <c r="B24" s="55"/>
      <c r="D24" s="58" t="s">
        <v>1557</v>
      </c>
    </row>
    <row r="25" spans="2:22">
      <c r="B25" s="56"/>
      <c r="D25" s="58" t="s">
        <v>1558</v>
      </c>
      <c r="P25" s="90"/>
      <c r="Q25" t="s">
        <v>1890</v>
      </c>
    </row>
    <row r="26" spans="2:22">
      <c r="Q26" t="s">
        <v>1891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/>
  <cols>
    <col min="2" max="2" width="10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652"/>
      <c r="M1" s="652"/>
      <c r="N1" s="652"/>
      <c r="O1" s="652"/>
      <c r="P1" s="652"/>
      <c r="Q1" s="652"/>
      <c r="R1" s="652"/>
      <c r="S1" s="652"/>
      <c r="T1" s="652"/>
      <c r="U1" s="652"/>
      <c r="V1" s="652"/>
    </row>
    <row r="2" spans="2:22" ht="18.75">
      <c r="B2" s="662" t="s">
        <v>78</v>
      </c>
      <c r="C2" s="662"/>
      <c r="D2" s="662"/>
      <c r="E2" s="662"/>
      <c r="F2" s="662"/>
      <c r="G2" s="662"/>
      <c r="H2" s="662"/>
      <c r="I2" s="662"/>
      <c r="J2" s="662"/>
      <c r="K2" s="662"/>
      <c r="L2" s="61"/>
      <c r="M2" s="667" t="s">
        <v>1876</v>
      </c>
      <c r="N2" s="668"/>
      <c r="O2" s="668"/>
      <c r="P2" s="668"/>
      <c r="Q2" s="668"/>
      <c r="R2" s="668"/>
      <c r="S2" s="668"/>
      <c r="T2" s="668"/>
      <c r="U2" s="668"/>
      <c r="V2" s="668"/>
    </row>
    <row r="3" spans="2:22">
      <c r="B3" s="663" t="s">
        <v>1911</v>
      </c>
      <c r="C3" s="663"/>
      <c r="D3" s="663"/>
      <c r="E3" s="663"/>
      <c r="F3" s="663"/>
      <c r="G3" s="663"/>
      <c r="H3" s="663"/>
      <c r="I3" s="663"/>
      <c r="J3" s="663"/>
      <c r="K3" s="663"/>
      <c r="L3" s="61"/>
      <c r="M3" s="663" t="s">
        <v>1911</v>
      </c>
      <c r="N3" s="663"/>
      <c r="O3" s="663"/>
      <c r="P3" s="663"/>
      <c r="Q3" s="663"/>
      <c r="R3" s="663"/>
      <c r="S3" s="663"/>
      <c r="T3" s="663"/>
      <c r="U3" s="663"/>
      <c r="V3" s="66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669"/>
      <c r="N5" s="670"/>
      <c r="O5" s="671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>
      <c r="B6" s="8"/>
      <c r="C6" s="9"/>
      <c r="D6" s="10"/>
      <c r="E6" s="22" t="s">
        <v>1253</v>
      </c>
      <c r="F6" s="47" t="s">
        <v>1254</v>
      </c>
      <c r="G6" s="112" t="s">
        <v>1255</v>
      </c>
      <c r="H6" s="112" t="s">
        <v>1256</v>
      </c>
      <c r="I6" s="113" t="s">
        <v>1257</v>
      </c>
      <c r="J6" s="22" t="s">
        <v>1258</v>
      </c>
      <c r="K6" s="46" t="s">
        <v>1259</v>
      </c>
      <c r="L6" s="61"/>
      <c r="M6" s="672"/>
      <c r="N6" s="673"/>
      <c r="O6" s="674"/>
      <c r="P6" s="65" t="s">
        <v>1253</v>
      </c>
      <c r="Q6" s="66" t="s">
        <v>1254</v>
      </c>
      <c r="R6" s="66" t="s">
        <v>1255</v>
      </c>
      <c r="S6" s="66" t="s">
        <v>1256</v>
      </c>
      <c r="T6" s="66" t="s">
        <v>1257</v>
      </c>
      <c r="U6" s="69" t="s">
        <v>1258</v>
      </c>
      <c r="V6" s="100" t="s">
        <v>1259</v>
      </c>
    </row>
    <row r="7" spans="2:22">
      <c r="B7" s="12" t="s">
        <v>92</v>
      </c>
      <c r="C7" s="3" t="s">
        <v>85</v>
      </c>
      <c r="D7" s="2" t="s">
        <v>94</v>
      </c>
      <c r="E7" s="32" t="s">
        <v>54</v>
      </c>
      <c r="F7" s="32" t="s">
        <v>781</v>
      </c>
      <c r="G7" s="50" t="s">
        <v>781</v>
      </c>
      <c r="H7" s="50" t="s">
        <v>783</v>
      </c>
      <c r="I7" s="30" t="s">
        <v>781</v>
      </c>
      <c r="J7" s="38"/>
      <c r="K7" s="38"/>
      <c r="L7" s="61"/>
      <c r="M7" s="664" t="s">
        <v>1876</v>
      </c>
      <c r="N7" s="665"/>
      <c r="O7" s="666"/>
      <c r="P7" s="68"/>
      <c r="Q7" s="69"/>
      <c r="R7" s="69"/>
      <c r="S7" s="69"/>
      <c r="T7" s="63"/>
      <c r="U7" s="99"/>
      <c r="V7" s="98"/>
    </row>
    <row r="8" spans="2:22">
      <c r="B8" s="12" t="s">
        <v>94</v>
      </c>
      <c r="C8" s="3" t="s">
        <v>85</v>
      </c>
      <c r="D8" s="2" t="s">
        <v>95</v>
      </c>
      <c r="E8" s="50" t="s">
        <v>54</v>
      </c>
      <c r="F8" s="50" t="s">
        <v>781</v>
      </c>
      <c r="G8" s="50" t="s">
        <v>781</v>
      </c>
      <c r="H8" s="50" t="s">
        <v>783</v>
      </c>
      <c r="I8" s="30" t="s">
        <v>781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>
      <c r="B9" s="12" t="s">
        <v>95</v>
      </c>
      <c r="C9" s="3" t="s">
        <v>85</v>
      </c>
      <c r="D9" s="2" t="s">
        <v>97</v>
      </c>
      <c r="E9" s="108" t="s">
        <v>54</v>
      </c>
      <c r="F9" s="50" t="s">
        <v>1055</v>
      </c>
      <c r="G9" s="50" t="s">
        <v>1055</v>
      </c>
      <c r="H9" s="50" t="s">
        <v>1055</v>
      </c>
      <c r="I9" s="30" t="s">
        <v>1055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85</v>
      </c>
      <c r="D10" s="2" t="s">
        <v>100</v>
      </c>
      <c r="E10" s="108" t="s">
        <v>347</v>
      </c>
      <c r="F10" s="33" t="s">
        <v>1055</v>
      </c>
      <c r="G10" s="33" t="s">
        <v>1055</v>
      </c>
      <c r="H10" s="33" t="s">
        <v>1055</v>
      </c>
      <c r="I10" s="48" t="s">
        <v>1055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100</v>
      </c>
      <c r="C11" s="3" t="s">
        <v>85</v>
      </c>
      <c r="D11" s="2" t="s">
        <v>102</v>
      </c>
      <c r="E11" s="108" t="s">
        <v>347</v>
      </c>
      <c r="F11" s="33" t="s">
        <v>1055</v>
      </c>
      <c r="G11" s="33" t="s">
        <v>1055</v>
      </c>
      <c r="H11" s="33" t="s">
        <v>1055</v>
      </c>
      <c r="I11" s="48" t="s">
        <v>1055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85</v>
      </c>
      <c r="D12" s="2" t="s">
        <v>106</v>
      </c>
      <c r="E12" s="108" t="s">
        <v>347</v>
      </c>
      <c r="F12" s="33" t="s">
        <v>1055</v>
      </c>
      <c r="G12" s="33" t="s">
        <v>1055</v>
      </c>
      <c r="H12" s="33" t="s">
        <v>53</v>
      </c>
      <c r="I12" s="48" t="s">
        <v>1055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106</v>
      </c>
      <c r="C13" s="3" t="s">
        <v>85</v>
      </c>
      <c r="D13" s="2" t="s">
        <v>109</v>
      </c>
      <c r="E13" s="108" t="s">
        <v>1691</v>
      </c>
      <c r="F13" s="33" t="s">
        <v>1912</v>
      </c>
      <c r="G13" s="33" t="s">
        <v>1912</v>
      </c>
      <c r="H13" s="33" t="s">
        <v>1905</v>
      </c>
      <c r="I13" s="48" t="s">
        <v>1912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91"/>
      <c r="V13" s="91"/>
    </row>
    <row r="14" spans="2:22">
      <c r="B14" s="12" t="s">
        <v>109</v>
      </c>
      <c r="C14" s="3" t="s">
        <v>85</v>
      </c>
      <c r="D14" s="2" t="s">
        <v>111</v>
      </c>
      <c r="E14" s="108" t="s">
        <v>1691</v>
      </c>
      <c r="F14" s="33" t="s">
        <v>1912</v>
      </c>
      <c r="G14" s="33" t="s">
        <v>1912</v>
      </c>
      <c r="H14" s="33" t="s">
        <v>1905</v>
      </c>
      <c r="I14" s="48" t="s">
        <v>1912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91"/>
      <c r="V14" s="91"/>
    </row>
    <row r="15" spans="2:22">
      <c r="B15" s="12" t="s">
        <v>111</v>
      </c>
      <c r="C15" s="3" t="s">
        <v>85</v>
      </c>
      <c r="D15" s="2" t="s">
        <v>113</v>
      </c>
      <c r="E15" s="108" t="s">
        <v>1691</v>
      </c>
      <c r="F15" s="33" t="s">
        <v>1913</v>
      </c>
      <c r="G15" s="111" t="s">
        <v>1912</v>
      </c>
      <c r="H15" s="33" t="s">
        <v>1905</v>
      </c>
      <c r="I15" s="48" t="s">
        <v>1913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91"/>
      <c r="V15" s="91"/>
    </row>
    <row r="16" spans="2:22">
      <c r="B16" s="12" t="s">
        <v>113</v>
      </c>
      <c r="C16" s="3" t="s">
        <v>85</v>
      </c>
      <c r="D16" s="2" t="s">
        <v>115</v>
      </c>
      <c r="E16" s="108" t="s">
        <v>1691</v>
      </c>
      <c r="F16" s="33" t="s">
        <v>1913</v>
      </c>
      <c r="G16" s="33" t="s">
        <v>1912</v>
      </c>
      <c r="H16" s="33" t="s">
        <v>1905</v>
      </c>
      <c r="I16" s="48" t="s">
        <v>1913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91"/>
      <c r="V16" s="91"/>
    </row>
    <row r="17" spans="2:22">
      <c r="B17" s="8" t="s">
        <v>115</v>
      </c>
      <c r="C17" s="9" t="s">
        <v>85</v>
      </c>
      <c r="D17" s="45" t="s">
        <v>117</v>
      </c>
      <c r="E17" s="109" t="s">
        <v>1691</v>
      </c>
      <c r="F17" s="51" t="s">
        <v>1913</v>
      </c>
      <c r="G17" s="51" t="s">
        <v>1912</v>
      </c>
      <c r="H17" s="51" t="s">
        <v>53</v>
      </c>
      <c r="I17" s="49" t="s">
        <v>524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1"/>
      <c r="U17" s="91"/>
      <c r="V17" s="91"/>
    </row>
    <row r="18" spans="2:22">
      <c r="L18" s="61"/>
      <c r="M18" s="70" t="s">
        <v>117</v>
      </c>
      <c r="N18" s="62" t="s">
        <v>85</v>
      </c>
      <c r="O18" s="61" t="s">
        <v>119</v>
      </c>
      <c r="P18" s="72"/>
      <c r="Q18" s="91" t="s">
        <v>1914</v>
      </c>
      <c r="R18" s="91" t="s">
        <v>1077</v>
      </c>
      <c r="S18" s="91" t="s">
        <v>1077</v>
      </c>
      <c r="T18" s="91"/>
      <c r="U18" s="72"/>
      <c r="V18" s="72"/>
    </row>
    <row r="19" spans="2:22">
      <c r="L19" s="61"/>
      <c r="M19" s="70" t="s">
        <v>119</v>
      </c>
      <c r="N19" s="62" t="s">
        <v>85</v>
      </c>
      <c r="O19" s="61" t="s">
        <v>121</v>
      </c>
      <c r="P19" s="72"/>
      <c r="Q19" s="91" t="s">
        <v>1914</v>
      </c>
      <c r="R19" s="91" t="s">
        <v>1077</v>
      </c>
      <c r="S19" s="91" t="s">
        <v>1077</v>
      </c>
      <c r="T19" s="91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91" t="s">
        <v>1914</v>
      </c>
      <c r="R20" s="91" t="s">
        <v>1077</v>
      </c>
      <c r="S20" s="91" t="s">
        <v>1077</v>
      </c>
      <c r="T20" s="72"/>
      <c r="U20" s="72"/>
      <c r="V20" s="72"/>
    </row>
    <row r="21" spans="2:22">
      <c r="B21" s="58" t="s">
        <v>1895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91" t="s">
        <v>1914</v>
      </c>
      <c r="R21" s="91" t="s">
        <v>1077</v>
      </c>
      <c r="S21" s="91" t="s">
        <v>1077</v>
      </c>
      <c r="T21" s="72"/>
      <c r="U21" s="72"/>
      <c r="V21" s="72"/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91" t="s">
        <v>1914</v>
      </c>
      <c r="R22" s="91" t="s">
        <v>1077</v>
      </c>
      <c r="S22" s="91" t="s">
        <v>1077</v>
      </c>
      <c r="T22" s="76"/>
      <c r="U22" s="76"/>
      <c r="V22" s="76"/>
    </row>
    <row r="24" spans="2:22">
      <c r="B24" s="55"/>
      <c r="D24" s="58" t="s">
        <v>1557</v>
      </c>
    </row>
    <row r="25" spans="2:22">
      <c r="B25" s="56"/>
      <c r="D25" s="58" t="s">
        <v>1558</v>
      </c>
      <c r="P25" s="90"/>
      <c r="Q25" t="s">
        <v>1890</v>
      </c>
    </row>
    <row r="26" spans="2:22">
      <c r="Q26" t="s">
        <v>1891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/>
  <cols>
    <col min="2" max="2" width="10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652"/>
      <c r="M1" s="652"/>
      <c r="N1" s="652"/>
      <c r="O1" s="652"/>
      <c r="P1" s="652"/>
      <c r="Q1" s="652"/>
      <c r="R1" s="652"/>
      <c r="S1" s="652"/>
      <c r="T1" s="652"/>
      <c r="U1" s="652"/>
      <c r="V1" s="652"/>
    </row>
    <row r="2" spans="2:22" ht="18.75">
      <c r="B2" s="662" t="s">
        <v>78</v>
      </c>
      <c r="C2" s="675"/>
      <c r="D2" s="675"/>
      <c r="E2" s="675"/>
      <c r="F2" s="675"/>
      <c r="G2" s="675"/>
      <c r="H2" s="675"/>
      <c r="I2" s="675"/>
      <c r="J2" s="675"/>
      <c r="K2" s="675"/>
      <c r="L2" s="61"/>
      <c r="M2" s="667" t="s">
        <v>1876</v>
      </c>
      <c r="N2" s="668"/>
      <c r="O2" s="668"/>
      <c r="P2" s="668"/>
      <c r="Q2" s="668"/>
      <c r="R2" s="668"/>
      <c r="S2" s="668"/>
      <c r="T2" s="668"/>
      <c r="U2" s="668"/>
      <c r="V2" s="668"/>
    </row>
    <row r="3" spans="2:22">
      <c r="B3" s="663" t="s">
        <v>1915</v>
      </c>
      <c r="C3" s="663"/>
      <c r="D3" s="663"/>
      <c r="E3" s="663"/>
      <c r="F3" s="663"/>
      <c r="G3" s="663"/>
      <c r="H3" s="663"/>
      <c r="I3" s="663"/>
      <c r="J3" s="663"/>
      <c r="K3" s="663"/>
      <c r="L3" s="61"/>
      <c r="M3" s="661" t="s">
        <v>1915</v>
      </c>
      <c r="N3" s="661"/>
      <c r="O3" s="661"/>
      <c r="P3" s="661"/>
      <c r="Q3" s="661"/>
      <c r="R3" s="661"/>
      <c r="S3" s="661"/>
      <c r="T3" s="661"/>
      <c r="U3" s="661"/>
      <c r="V3" s="661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669"/>
      <c r="N5" s="670"/>
      <c r="O5" s="671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>
      <c r="B6" s="8"/>
      <c r="C6" s="9"/>
      <c r="D6" s="10"/>
      <c r="E6" s="22" t="s">
        <v>1253</v>
      </c>
      <c r="F6" s="46" t="s">
        <v>1254</v>
      </c>
      <c r="G6" s="46" t="s">
        <v>1255</v>
      </c>
      <c r="H6" s="47" t="s">
        <v>1256</v>
      </c>
      <c r="I6" s="23" t="s">
        <v>1257</v>
      </c>
      <c r="J6" s="22" t="s">
        <v>1258</v>
      </c>
      <c r="K6" s="46" t="s">
        <v>1259</v>
      </c>
      <c r="L6" s="61"/>
      <c r="M6" s="672"/>
      <c r="N6" s="673"/>
      <c r="O6" s="674"/>
      <c r="P6" s="65" t="s">
        <v>1253</v>
      </c>
      <c r="Q6" s="66" t="s">
        <v>1254</v>
      </c>
      <c r="R6" s="66" t="s">
        <v>1255</v>
      </c>
      <c r="S6" s="66" t="s">
        <v>1256</v>
      </c>
      <c r="T6" s="66" t="s">
        <v>1257</v>
      </c>
      <c r="U6" s="69" t="s">
        <v>1258</v>
      </c>
      <c r="V6" s="100" t="s">
        <v>1259</v>
      </c>
    </row>
    <row r="7" spans="2:22">
      <c r="B7" s="12" t="s">
        <v>92</v>
      </c>
      <c r="C7" s="3" t="s">
        <v>85</v>
      </c>
      <c r="D7" s="2" t="s">
        <v>94</v>
      </c>
      <c r="E7" s="28"/>
      <c r="F7" s="88"/>
      <c r="G7" s="28" t="s">
        <v>286</v>
      </c>
      <c r="H7" s="28" t="s">
        <v>286</v>
      </c>
      <c r="I7" s="28" t="s">
        <v>54</v>
      </c>
      <c r="J7" s="28"/>
      <c r="K7" s="38"/>
      <c r="L7" s="61"/>
      <c r="M7" s="664" t="s">
        <v>1876</v>
      </c>
      <c r="N7" s="665"/>
      <c r="O7" s="666"/>
      <c r="P7" s="68"/>
      <c r="Q7" s="69"/>
      <c r="R7" s="69"/>
      <c r="S7" s="69"/>
      <c r="T7" s="63"/>
      <c r="U7" s="99"/>
      <c r="V7" s="98"/>
    </row>
    <row r="8" spans="2:22">
      <c r="B8" s="12" t="s">
        <v>94</v>
      </c>
      <c r="C8" s="3" t="s">
        <v>85</v>
      </c>
      <c r="D8" s="2" t="s">
        <v>95</v>
      </c>
      <c r="E8" s="30"/>
      <c r="F8" s="87"/>
      <c r="G8" s="30" t="s">
        <v>286</v>
      </c>
      <c r="H8" s="30" t="s">
        <v>286</v>
      </c>
      <c r="I8" s="30" t="s">
        <v>54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97" t="s">
        <v>1916</v>
      </c>
      <c r="V8" s="91" t="s">
        <v>933</v>
      </c>
    </row>
    <row r="9" spans="2:22">
      <c r="B9" s="12" t="s">
        <v>95</v>
      </c>
      <c r="C9" s="3" t="s">
        <v>85</v>
      </c>
      <c r="D9" s="2" t="s">
        <v>97</v>
      </c>
      <c r="E9" s="30"/>
      <c r="F9" s="87"/>
      <c r="G9" s="30" t="s">
        <v>286</v>
      </c>
      <c r="H9" s="30" t="s">
        <v>286</v>
      </c>
      <c r="I9" s="30" t="s">
        <v>286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7" t="s">
        <v>1916</v>
      </c>
      <c r="V9" s="91" t="s">
        <v>933</v>
      </c>
    </row>
    <row r="10" spans="2:22">
      <c r="B10" s="12" t="s">
        <v>97</v>
      </c>
      <c r="C10" s="3" t="s">
        <v>85</v>
      </c>
      <c r="D10" s="2" t="s">
        <v>100</v>
      </c>
      <c r="E10" s="30"/>
      <c r="F10" s="20"/>
      <c r="G10" s="30" t="s">
        <v>286</v>
      </c>
      <c r="H10" s="30" t="s">
        <v>286</v>
      </c>
      <c r="I10" s="30" t="s">
        <v>286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7" t="s">
        <v>1917</v>
      </c>
      <c r="U10" s="97" t="s">
        <v>1916</v>
      </c>
      <c r="V10" s="91" t="s">
        <v>933</v>
      </c>
    </row>
    <row r="11" spans="2:22">
      <c r="B11" s="12" t="s">
        <v>100</v>
      </c>
      <c r="C11" s="3" t="s">
        <v>85</v>
      </c>
      <c r="D11" s="2" t="s">
        <v>102</v>
      </c>
      <c r="E11" s="30"/>
      <c r="F11" s="20"/>
      <c r="G11" s="30" t="s">
        <v>286</v>
      </c>
      <c r="H11" s="30" t="s">
        <v>56</v>
      </c>
      <c r="I11" s="30" t="s">
        <v>286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7" t="s">
        <v>1917</v>
      </c>
      <c r="U11" s="97" t="s">
        <v>1916</v>
      </c>
      <c r="V11" s="91" t="s">
        <v>933</v>
      </c>
    </row>
    <row r="12" spans="2:22">
      <c r="B12" s="12" t="s">
        <v>102</v>
      </c>
      <c r="C12" s="3" t="s">
        <v>85</v>
      </c>
      <c r="D12" s="2" t="s">
        <v>106</v>
      </c>
      <c r="E12" s="30"/>
      <c r="F12" s="20"/>
      <c r="G12" s="30" t="s">
        <v>1192</v>
      </c>
      <c r="H12" s="89" t="s">
        <v>1188</v>
      </c>
      <c r="I12" s="30" t="s">
        <v>1888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7" t="s">
        <v>1917</v>
      </c>
      <c r="U12" s="97" t="s">
        <v>1916</v>
      </c>
      <c r="V12" s="91" t="s">
        <v>933</v>
      </c>
    </row>
    <row r="13" spans="2:22">
      <c r="B13" s="12" t="s">
        <v>106</v>
      </c>
      <c r="C13" s="3" t="s">
        <v>85</v>
      </c>
      <c r="D13" s="2" t="s">
        <v>109</v>
      </c>
      <c r="E13" s="48"/>
      <c r="F13" s="20"/>
      <c r="G13" s="30" t="s">
        <v>1192</v>
      </c>
      <c r="H13" s="89" t="s">
        <v>1188</v>
      </c>
      <c r="I13" s="30" t="s">
        <v>1261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7" t="s">
        <v>1917</v>
      </c>
      <c r="U13" s="97" t="s">
        <v>1916</v>
      </c>
      <c r="V13" s="91" t="s">
        <v>933</v>
      </c>
    </row>
    <row r="14" spans="2:22">
      <c r="B14" s="12" t="s">
        <v>109</v>
      </c>
      <c r="C14" s="3" t="s">
        <v>85</v>
      </c>
      <c r="D14" s="2" t="s">
        <v>111</v>
      </c>
      <c r="E14" s="48"/>
      <c r="F14" s="87"/>
      <c r="G14" s="30" t="s">
        <v>1192</v>
      </c>
      <c r="H14" s="89" t="s">
        <v>1918</v>
      </c>
      <c r="I14" s="30" t="s">
        <v>1261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7" t="s">
        <v>1917</v>
      </c>
      <c r="U14" s="97" t="s">
        <v>1916</v>
      </c>
      <c r="V14" s="91" t="s">
        <v>1917</v>
      </c>
    </row>
    <row r="15" spans="2:22">
      <c r="B15" s="12" t="s">
        <v>111</v>
      </c>
      <c r="C15" s="3" t="s">
        <v>85</v>
      </c>
      <c r="D15" s="2" t="s">
        <v>113</v>
      </c>
      <c r="E15" s="48"/>
      <c r="F15" s="87"/>
      <c r="G15" s="30" t="s">
        <v>1192</v>
      </c>
      <c r="H15" s="89" t="s">
        <v>1188</v>
      </c>
      <c r="I15" s="30" t="s">
        <v>1261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7" t="s">
        <v>1917</v>
      </c>
      <c r="U15" s="97" t="s">
        <v>1916</v>
      </c>
      <c r="V15" s="91" t="s">
        <v>1917</v>
      </c>
    </row>
    <row r="16" spans="2:22">
      <c r="B16" s="12" t="s">
        <v>113</v>
      </c>
      <c r="C16" s="3" t="s">
        <v>85</v>
      </c>
      <c r="D16" s="2" t="s">
        <v>115</v>
      </c>
      <c r="E16" s="48"/>
      <c r="F16" s="87"/>
      <c r="G16" s="30" t="s">
        <v>1192</v>
      </c>
      <c r="H16" s="89" t="s">
        <v>1188</v>
      </c>
      <c r="I16" s="30" t="s">
        <v>1261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7" t="s">
        <v>1917</v>
      </c>
      <c r="U16" s="97" t="s">
        <v>1916</v>
      </c>
      <c r="V16" s="91" t="s">
        <v>1917</v>
      </c>
    </row>
    <row r="17" spans="2:22">
      <c r="B17" s="8" t="s">
        <v>115</v>
      </c>
      <c r="C17" s="9" t="s">
        <v>85</v>
      </c>
      <c r="D17" s="45" t="s">
        <v>117</v>
      </c>
      <c r="E17" s="49"/>
      <c r="F17" s="54"/>
      <c r="G17" s="31" t="s">
        <v>1192</v>
      </c>
      <c r="H17" s="107" t="s">
        <v>1188</v>
      </c>
      <c r="I17" s="31" t="s">
        <v>1919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91" t="s">
        <v>1917</v>
      </c>
      <c r="S17" s="72"/>
      <c r="T17" s="97" t="s">
        <v>1917</v>
      </c>
      <c r="U17" s="97" t="s">
        <v>1916</v>
      </c>
      <c r="V17" s="91" t="s">
        <v>1917</v>
      </c>
    </row>
    <row r="18" spans="2:22"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1917</v>
      </c>
      <c r="S18" s="72"/>
      <c r="T18" s="91" t="s">
        <v>1917</v>
      </c>
      <c r="U18" s="96"/>
      <c r="V18" s="91" t="s">
        <v>1917</v>
      </c>
    </row>
    <row r="19" spans="2:22"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1917</v>
      </c>
      <c r="S19" s="72"/>
      <c r="T19" s="91" t="s">
        <v>1917</v>
      </c>
      <c r="U19" s="96"/>
      <c r="V19" s="91" t="s">
        <v>1917</v>
      </c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1917</v>
      </c>
      <c r="S20" s="72"/>
      <c r="T20" s="91" t="s">
        <v>1917</v>
      </c>
      <c r="U20" s="96"/>
      <c r="V20" s="91" t="s">
        <v>1917</v>
      </c>
    </row>
    <row r="21" spans="2:22">
      <c r="B21" s="58" t="s">
        <v>1895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2"/>
      <c r="S21" s="72"/>
      <c r="T21" s="91" t="s">
        <v>1917</v>
      </c>
      <c r="U21" s="96"/>
      <c r="V21" s="91" t="s">
        <v>1917</v>
      </c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93"/>
      <c r="S22" s="76"/>
      <c r="T22" s="76"/>
      <c r="U22" s="76"/>
      <c r="V22" s="76"/>
    </row>
    <row r="24" spans="2:22">
      <c r="B24" s="55"/>
      <c r="D24" s="58" t="s">
        <v>1557</v>
      </c>
    </row>
    <row r="25" spans="2:22">
      <c r="B25" s="56"/>
      <c r="D25" s="58" t="s">
        <v>1558</v>
      </c>
      <c r="P25" s="90"/>
      <c r="Q25" t="s">
        <v>1890</v>
      </c>
    </row>
    <row r="26" spans="2:22">
      <c r="Q26" t="s">
        <v>1891</v>
      </c>
    </row>
    <row r="27" spans="2:22">
      <c r="D27" s="102" t="s">
        <v>1185</v>
      </c>
      <c r="E27" s="102"/>
      <c r="F27" s="79"/>
      <c r="G27" s="79"/>
      <c r="H27" s="79"/>
      <c r="I27" s="84"/>
      <c r="J27" s="84"/>
      <c r="K27" s="85"/>
    </row>
    <row r="28" spans="2:22">
      <c r="D28" s="103" t="s">
        <v>781</v>
      </c>
      <c r="E28" s="103"/>
      <c r="H28" s="101"/>
      <c r="I28" s="101"/>
      <c r="J28" s="101"/>
      <c r="K28" s="83"/>
    </row>
    <row r="29" spans="2:22">
      <c r="D29" s="103" t="s">
        <v>53</v>
      </c>
      <c r="E29" s="103"/>
      <c r="I29" s="101"/>
      <c r="J29" s="101"/>
      <c r="K29" s="83"/>
    </row>
    <row r="30" spans="2:2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>
      <c r="D31" s="103" t="s">
        <v>1077</v>
      </c>
      <c r="E31" s="104"/>
      <c r="F31" s="101"/>
      <c r="G31" s="101"/>
      <c r="H31" s="101"/>
      <c r="I31" s="101"/>
      <c r="K31" s="83"/>
    </row>
    <row r="32" spans="2:2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>
      <c r="D35" s="82" t="s">
        <v>1872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/>
  <cols>
    <col min="2" max="2" width="10" customWidth="1"/>
    <col min="3" max="3" width="5.28515625" customWidth="1"/>
    <col min="5" max="11" width="18.7109375" customWidth="1"/>
    <col min="16" max="22" width="18.7109375" customWidth="1"/>
  </cols>
  <sheetData>
    <row r="1" spans="2:22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652"/>
      <c r="M1" s="652"/>
      <c r="N1" s="652"/>
      <c r="O1" s="652"/>
      <c r="P1" s="652"/>
      <c r="Q1" s="652"/>
      <c r="R1" s="652"/>
      <c r="S1" s="652"/>
      <c r="T1" s="652"/>
      <c r="U1" s="652"/>
      <c r="V1" s="652"/>
    </row>
    <row r="2" spans="2:22">
      <c r="B2" s="661" t="s">
        <v>1920</v>
      </c>
      <c r="C2" s="661"/>
      <c r="D2" s="661"/>
      <c r="E2" s="661"/>
      <c r="F2" s="661"/>
      <c r="G2" s="661"/>
      <c r="H2" s="661"/>
      <c r="I2" s="661"/>
      <c r="J2" s="661"/>
      <c r="K2" s="661"/>
      <c r="L2" s="661"/>
      <c r="M2" s="661"/>
      <c r="N2" s="661"/>
      <c r="O2" s="661"/>
      <c r="P2" s="661"/>
      <c r="Q2" s="661"/>
      <c r="R2" s="661"/>
      <c r="S2" s="661"/>
      <c r="T2" s="661"/>
      <c r="U2" s="661"/>
      <c r="V2" s="661"/>
    </row>
    <row r="3" spans="2:2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>
      <c r="B4" s="662" t="s">
        <v>78</v>
      </c>
      <c r="C4" s="675"/>
      <c r="D4" s="675"/>
      <c r="E4" s="675"/>
      <c r="F4" s="675"/>
      <c r="G4" s="675"/>
      <c r="H4" s="675"/>
      <c r="I4" s="675"/>
      <c r="J4" s="675"/>
      <c r="K4" s="675"/>
      <c r="L4" s="61"/>
      <c r="M4" s="667" t="s">
        <v>1876</v>
      </c>
      <c r="N4" s="668"/>
      <c r="O4" s="668"/>
      <c r="P4" s="668"/>
      <c r="Q4" s="668"/>
      <c r="R4" s="668"/>
      <c r="S4" s="668"/>
      <c r="T4" s="668"/>
      <c r="U4" s="668"/>
      <c r="V4" s="668"/>
    </row>
    <row r="5" spans="2:2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669"/>
      <c r="N5" s="670"/>
      <c r="O5" s="671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>
      <c r="B6" s="8"/>
      <c r="C6" s="9"/>
      <c r="D6" s="10"/>
      <c r="E6" s="22" t="s">
        <v>1253</v>
      </c>
      <c r="F6" s="46" t="s">
        <v>1254</v>
      </c>
      <c r="G6" s="46" t="s">
        <v>1255</v>
      </c>
      <c r="H6" s="47" t="s">
        <v>1256</v>
      </c>
      <c r="I6" s="23" t="s">
        <v>1257</v>
      </c>
      <c r="J6" s="22" t="s">
        <v>1258</v>
      </c>
      <c r="K6" s="46" t="s">
        <v>1259</v>
      </c>
      <c r="L6" s="61"/>
      <c r="M6" s="672"/>
      <c r="N6" s="673"/>
      <c r="O6" s="674"/>
      <c r="P6" s="65" t="s">
        <v>1253</v>
      </c>
      <c r="Q6" s="66" t="s">
        <v>1254</v>
      </c>
      <c r="R6" s="66" t="s">
        <v>1255</v>
      </c>
      <c r="S6" s="66" t="s">
        <v>1256</v>
      </c>
      <c r="T6" s="66" t="s">
        <v>1257</v>
      </c>
      <c r="U6" s="66" t="s">
        <v>1258</v>
      </c>
      <c r="V6" s="67" t="s">
        <v>1259</v>
      </c>
    </row>
    <row r="7" spans="2:22">
      <c r="B7" s="12" t="s">
        <v>92</v>
      </c>
      <c r="C7" s="3" t="s">
        <v>85</v>
      </c>
      <c r="D7" s="2" t="s">
        <v>94</v>
      </c>
      <c r="E7" s="28" t="s">
        <v>286</v>
      </c>
      <c r="F7" s="38" t="s">
        <v>286</v>
      </c>
      <c r="G7" s="52" t="s">
        <v>286</v>
      </c>
      <c r="H7" s="37" t="s">
        <v>56</v>
      </c>
      <c r="I7" s="32" t="s">
        <v>286</v>
      </c>
      <c r="J7" s="28"/>
      <c r="K7" s="38"/>
      <c r="L7" s="61"/>
      <c r="M7" s="664" t="s">
        <v>1876</v>
      </c>
      <c r="N7" s="665"/>
      <c r="O7" s="666"/>
      <c r="P7" s="68"/>
      <c r="Q7" s="69"/>
      <c r="R7" s="69"/>
      <c r="S7" s="69"/>
      <c r="T7" s="63"/>
      <c r="U7" s="69"/>
      <c r="V7" s="69"/>
    </row>
    <row r="8" spans="2:22">
      <c r="B8" s="12" t="s">
        <v>94</v>
      </c>
      <c r="C8" s="3" t="s">
        <v>85</v>
      </c>
      <c r="D8" s="2" t="s">
        <v>95</v>
      </c>
      <c r="E8" s="30" t="s">
        <v>286</v>
      </c>
      <c r="F8" s="59" t="s">
        <v>286</v>
      </c>
      <c r="G8" s="30" t="s">
        <v>286</v>
      </c>
      <c r="H8" s="27" t="s">
        <v>56</v>
      </c>
      <c r="I8" s="33" t="s">
        <v>286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>
      <c r="B9" s="12" t="s">
        <v>95</v>
      </c>
      <c r="C9" s="3" t="s">
        <v>85</v>
      </c>
      <c r="D9" s="2" t="s">
        <v>97</v>
      </c>
      <c r="E9" s="30" t="s">
        <v>286</v>
      </c>
      <c r="F9" s="59" t="s">
        <v>1910</v>
      </c>
      <c r="G9" s="30" t="s">
        <v>286</v>
      </c>
      <c r="H9" s="15" t="s">
        <v>56</v>
      </c>
      <c r="I9" s="33" t="s">
        <v>286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85</v>
      </c>
      <c r="D10" s="2" t="s">
        <v>100</v>
      </c>
      <c r="E10" s="30" t="s">
        <v>286</v>
      </c>
      <c r="F10" s="60" t="s">
        <v>1910</v>
      </c>
      <c r="G10" s="78" t="s">
        <v>1910</v>
      </c>
      <c r="H10" s="14" t="s">
        <v>56</v>
      </c>
      <c r="I10" s="33" t="s">
        <v>286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100</v>
      </c>
      <c r="C11" s="3" t="s">
        <v>85</v>
      </c>
      <c r="D11" s="2" t="s">
        <v>102</v>
      </c>
      <c r="E11" s="30" t="s">
        <v>286</v>
      </c>
      <c r="F11" s="60" t="s">
        <v>1055</v>
      </c>
      <c r="G11" s="78" t="s">
        <v>1910</v>
      </c>
      <c r="H11" s="14" t="s">
        <v>1055</v>
      </c>
      <c r="I11" s="14" t="s">
        <v>286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85</v>
      </c>
      <c r="D12" s="2" t="s">
        <v>106</v>
      </c>
      <c r="E12" s="30" t="s">
        <v>286</v>
      </c>
      <c r="F12" s="60" t="s">
        <v>1912</v>
      </c>
      <c r="G12" s="57" t="s">
        <v>1921</v>
      </c>
      <c r="H12" s="14" t="s">
        <v>1055</v>
      </c>
      <c r="I12" s="14" t="s">
        <v>286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106</v>
      </c>
      <c r="C13" s="3" t="s">
        <v>85</v>
      </c>
      <c r="D13" s="2" t="s">
        <v>109</v>
      </c>
      <c r="E13" s="48" t="s">
        <v>1888</v>
      </c>
      <c r="F13" s="60" t="s">
        <v>1921</v>
      </c>
      <c r="G13" s="57" t="s">
        <v>1921</v>
      </c>
      <c r="H13" s="14" t="s">
        <v>1912</v>
      </c>
      <c r="I13" s="14" t="s">
        <v>1888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>
      <c r="B14" s="12" t="s">
        <v>109</v>
      </c>
      <c r="C14" s="3" t="s">
        <v>85</v>
      </c>
      <c r="D14" s="2" t="s">
        <v>111</v>
      </c>
      <c r="E14" s="48" t="s">
        <v>1888</v>
      </c>
      <c r="F14" s="59" t="s">
        <v>1922</v>
      </c>
      <c r="G14" s="57" t="s">
        <v>1921</v>
      </c>
      <c r="H14" s="14" t="s">
        <v>1913</v>
      </c>
      <c r="I14" s="14" t="s">
        <v>1888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>
      <c r="B15" s="12" t="s">
        <v>111</v>
      </c>
      <c r="C15" s="3" t="s">
        <v>85</v>
      </c>
      <c r="D15" s="2" t="s">
        <v>113</v>
      </c>
      <c r="E15" s="48" t="s">
        <v>1888</v>
      </c>
      <c r="F15" s="59" t="s">
        <v>1922</v>
      </c>
      <c r="G15" s="57" t="s">
        <v>1921</v>
      </c>
      <c r="H15" s="14" t="s">
        <v>1913</v>
      </c>
      <c r="I15" s="14" t="s">
        <v>1888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>
      <c r="B16" s="12" t="s">
        <v>113</v>
      </c>
      <c r="C16" s="3" t="s">
        <v>85</v>
      </c>
      <c r="D16" s="2" t="s">
        <v>115</v>
      </c>
      <c r="E16" s="48" t="s">
        <v>1888</v>
      </c>
      <c r="F16" s="59" t="s">
        <v>1922</v>
      </c>
      <c r="G16" s="30" t="s">
        <v>1922</v>
      </c>
      <c r="H16" s="14" t="s">
        <v>1912</v>
      </c>
      <c r="I16" s="14" t="s">
        <v>1888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7" t="s">
        <v>1077</v>
      </c>
      <c r="U16" s="72"/>
      <c r="V16" s="72"/>
    </row>
    <row r="17" spans="2:22">
      <c r="B17" s="8" t="s">
        <v>115</v>
      </c>
      <c r="C17" s="9" t="s">
        <v>85</v>
      </c>
      <c r="D17" s="45" t="s">
        <v>117</v>
      </c>
      <c r="E17" s="49" t="s">
        <v>1888</v>
      </c>
      <c r="F17" s="44" t="s">
        <v>1905</v>
      </c>
      <c r="G17" s="54" t="s">
        <v>1905</v>
      </c>
      <c r="H17" s="29" t="s">
        <v>1912</v>
      </c>
      <c r="I17" s="29" t="s">
        <v>1923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7" t="s">
        <v>1077</v>
      </c>
      <c r="U17" s="72"/>
      <c r="V17" s="72"/>
    </row>
    <row r="18" spans="2:22">
      <c r="L18" s="61"/>
      <c r="M18" s="70" t="s">
        <v>117</v>
      </c>
      <c r="N18" s="62" t="s">
        <v>85</v>
      </c>
      <c r="O18" s="61" t="s">
        <v>119</v>
      </c>
      <c r="P18" s="77"/>
      <c r="Q18" s="72"/>
      <c r="R18" s="72"/>
      <c r="S18" s="72"/>
      <c r="T18" s="77" t="s">
        <v>1077</v>
      </c>
      <c r="U18" s="72"/>
      <c r="V18" s="72"/>
    </row>
    <row r="19" spans="2:22">
      <c r="L19" s="61"/>
      <c r="M19" s="70" t="s">
        <v>119</v>
      </c>
      <c r="N19" s="62" t="s">
        <v>85</v>
      </c>
      <c r="O19" s="61" t="s">
        <v>121</v>
      </c>
      <c r="P19" s="77"/>
      <c r="Q19" s="72"/>
      <c r="R19" s="72"/>
      <c r="S19" s="72"/>
      <c r="T19" s="77" t="s">
        <v>1077</v>
      </c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7"/>
      <c r="Q20" s="72"/>
      <c r="R20" s="72"/>
      <c r="S20" s="72"/>
      <c r="T20" s="77" t="s">
        <v>1077</v>
      </c>
      <c r="U20" s="72"/>
      <c r="V20" s="72"/>
    </row>
    <row r="21" spans="2:22">
      <c r="B21" s="58" t="s">
        <v>1895</v>
      </c>
      <c r="L21" s="61"/>
      <c r="M21" s="70" t="s">
        <v>123</v>
      </c>
      <c r="N21" s="62" t="s">
        <v>85</v>
      </c>
      <c r="O21" s="61" t="s">
        <v>125</v>
      </c>
      <c r="P21" s="77"/>
      <c r="Q21" s="72"/>
      <c r="R21" s="72"/>
      <c r="S21" s="72"/>
      <c r="T21" s="77" t="s">
        <v>1077</v>
      </c>
      <c r="U21" s="72"/>
      <c r="V21" s="72"/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4" spans="2:22">
      <c r="B24" s="55"/>
      <c r="D24" s="58" t="s">
        <v>1557</v>
      </c>
    </row>
    <row r="25" spans="2:22">
      <c r="B25" s="56"/>
      <c r="D25" s="58" t="s">
        <v>1558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5" width="12.7109375" style="20" customWidth="1"/>
    <col min="6" max="6" width="19.28515625" style="20" customWidth="1"/>
    <col min="7" max="7" width="23" style="20" customWidth="1"/>
    <col min="8" max="9" width="22.570312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676" t="s">
        <v>77</v>
      </c>
      <c r="C2" s="676"/>
      <c r="D2" s="676"/>
      <c r="E2" s="676"/>
      <c r="F2" s="676"/>
      <c r="G2" s="676"/>
      <c r="H2" s="676"/>
      <c r="I2" s="676"/>
      <c r="J2" s="676"/>
      <c r="K2" s="676"/>
    </row>
    <row r="3" spans="2:11" ht="18.75">
      <c r="B3" s="662" t="s">
        <v>78</v>
      </c>
      <c r="C3" s="675"/>
      <c r="D3" s="675"/>
      <c r="E3" s="675"/>
      <c r="F3" s="675"/>
      <c r="G3" s="675"/>
      <c r="H3" s="675"/>
      <c r="I3" s="675"/>
      <c r="J3" s="675"/>
      <c r="K3" s="675"/>
    </row>
    <row r="4" spans="2:11">
      <c r="B4" s="663" t="s">
        <v>1924</v>
      </c>
      <c r="C4" s="663"/>
      <c r="D4" s="663"/>
      <c r="E4" s="663"/>
      <c r="F4" s="663"/>
      <c r="G4" s="663"/>
      <c r="H4" s="663"/>
      <c r="I4" s="663"/>
      <c r="J4" s="663"/>
      <c r="K4" s="663"/>
    </row>
    <row r="6" spans="2:11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>
      <c r="B7" s="8"/>
      <c r="C7" s="9"/>
      <c r="D7" s="10"/>
      <c r="E7" s="22" t="s">
        <v>1253</v>
      </c>
      <c r="F7" s="46" t="s">
        <v>1254</v>
      </c>
      <c r="G7" s="46" t="s">
        <v>1255</v>
      </c>
      <c r="H7" s="47" t="s">
        <v>1256</v>
      </c>
      <c r="I7" s="23" t="s">
        <v>1257</v>
      </c>
      <c r="J7" s="22" t="s">
        <v>1258</v>
      </c>
      <c r="K7" s="46" t="s">
        <v>1259</v>
      </c>
    </row>
    <row r="8" spans="2:11">
      <c r="B8" s="12" t="s">
        <v>92</v>
      </c>
      <c r="C8" s="3" t="s">
        <v>85</v>
      </c>
      <c r="D8" s="2" t="s">
        <v>94</v>
      </c>
      <c r="E8" s="32"/>
      <c r="F8" s="28" t="s">
        <v>1925</v>
      </c>
      <c r="G8" s="52" t="s">
        <v>55</v>
      </c>
      <c r="H8" s="37" t="s">
        <v>1689</v>
      </c>
      <c r="I8" s="32" t="s">
        <v>55</v>
      </c>
      <c r="J8" s="28"/>
      <c r="K8" s="38"/>
    </row>
    <row r="9" spans="2:11">
      <c r="B9" s="12" t="s">
        <v>94</v>
      </c>
      <c r="C9" s="3" t="s">
        <v>85</v>
      </c>
      <c r="D9" s="2" t="s">
        <v>95</v>
      </c>
      <c r="E9" s="50"/>
      <c r="F9" s="48" t="s">
        <v>1925</v>
      </c>
      <c r="G9" s="16" t="s">
        <v>55</v>
      </c>
      <c r="H9" s="27" t="s">
        <v>1689</v>
      </c>
      <c r="I9" s="33" t="s">
        <v>55</v>
      </c>
      <c r="J9" s="30"/>
      <c r="K9" s="40"/>
    </row>
    <row r="10" spans="2:11">
      <c r="B10" s="12" t="s">
        <v>95</v>
      </c>
      <c r="C10" s="3" t="s">
        <v>85</v>
      </c>
      <c r="D10" s="2" t="s">
        <v>97</v>
      </c>
      <c r="E10" s="50"/>
      <c r="F10" s="48" t="s">
        <v>1925</v>
      </c>
      <c r="G10" s="16" t="s">
        <v>1188</v>
      </c>
      <c r="H10" s="15" t="s">
        <v>1066</v>
      </c>
      <c r="I10" s="33" t="s">
        <v>1224</v>
      </c>
      <c r="J10" s="30"/>
      <c r="K10" s="40"/>
    </row>
    <row r="11" spans="2:11">
      <c r="B11" s="12" t="s">
        <v>97</v>
      </c>
      <c r="C11" s="3" t="s">
        <v>85</v>
      </c>
      <c r="D11" s="2" t="s">
        <v>100</v>
      </c>
      <c r="E11" s="50"/>
      <c r="F11" s="48" t="s">
        <v>1926</v>
      </c>
      <c r="G11" s="16" t="s">
        <v>524</v>
      </c>
      <c r="H11" s="14" t="s">
        <v>1927</v>
      </c>
      <c r="I11" s="14" t="s">
        <v>1928</v>
      </c>
      <c r="J11" s="30"/>
      <c r="K11" s="40"/>
    </row>
    <row r="12" spans="2:11">
      <c r="B12" s="12" t="s">
        <v>100</v>
      </c>
      <c r="C12" s="3" t="s">
        <v>85</v>
      </c>
      <c r="D12" s="2" t="s">
        <v>102</v>
      </c>
      <c r="E12" s="50"/>
      <c r="F12" s="48" t="s">
        <v>1926</v>
      </c>
      <c r="G12" s="16" t="s">
        <v>524</v>
      </c>
      <c r="H12" s="14" t="s">
        <v>1927</v>
      </c>
      <c r="I12" s="14" t="s">
        <v>1928</v>
      </c>
      <c r="J12" s="30"/>
      <c r="K12" s="40"/>
    </row>
    <row r="13" spans="2:11">
      <c r="B13" s="12" t="s">
        <v>102</v>
      </c>
      <c r="C13" s="3" t="s">
        <v>85</v>
      </c>
      <c r="D13" s="2" t="s">
        <v>106</v>
      </c>
      <c r="E13" s="33"/>
      <c r="F13" s="48" t="s">
        <v>1929</v>
      </c>
      <c r="G13" s="16" t="s">
        <v>524</v>
      </c>
      <c r="H13" s="14" t="s">
        <v>1930</v>
      </c>
      <c r="I13" s="14" t="s">
        <v>1931</v>
      </c>
      <c r="J13" s="30"/>
      <c r="K13" s="40"/>
    </row>
    <row r="14" spans="2:11">
      <c r="B14" s="12" t="s">
        <v>106</v>
      </c>
      <c r="C14" s="3" t="s">
        <v>85</v>
      </c>
      <c r="D14" s="2" t="s">
        <v>109</v>
      </c>
      <c r="E14" s="33"/>
      <c r="F14" s="48" t="s">
        <v>1929</v>
      </c>
      <c r="G14" s="16" t="s">
        <v>1931</v>
      </c>
      <c r="H14" s="14" t="s">
        <v>1931</v>
      </c>
      <c r="I14" s="14" t="s">
        <v>1931</v>
      </c>
      <c r="J14" s="30"/>
      <c r="K14" s="40"/>
    </row>
    <row r="15" spans="2:11">
      <c r="B15" s="12" t="s">
        <v>109</v>
      </c>
      <c r="C15" s="3" t="s">
        <v>85</v>
      </c>
      <c r="D15" s="2" t="s">
        <v>111</v>
      </c>
      <c r="E15" s="33"/>
      <c r="F15" s="48" t="s">
        <v>1929</v>
      </c>
      <c r="G15" s="16" t="s">
        <v>1931</v>
      </c>
      <c r="H15" s="14" t="s">
        <v>1931</v>
      </c>
      <c r="I15" s="14" t="s">
        <v>1931</v>
      </c>
      <c r="J15" s="30"/>
      <c r="K15" s="40"/>
    </row>
    <row r="16" spans="2:11">
      <c r="B16" s="12" t="s">
        <v>111</v>
      </c>
      <c r="C16" s="3" t="s">
        <v>85</v>
      </c>
      <c r="D16" s="2" t="s">
        <v>113</v>
      </c>
      <c r="E16" s="33"/>
      <c r="F16" s="48" t="s">
        <v>1929</v>
      </c>
      <c r="G16" s="16" t="s">
        <v>1931</v>
      </c>
      <c r="H16" s="14" t="s">
        <v>1931</v>
      </c>
      <c r="I16" s="14" t="s">
        <v>1931</v>
      </c>
      <c r="J16" s="30"/>
      <c r="K16" s="40"/>
    </row>
    <row r="17" spans="2:11">
      <c r="B17" s="12" t="s">
        <v>113</v>
      </c>
      <c r="C17" s="3" t="s">
        <v>85</v>
      </c>
      <c r="D17" s="2" t="s">
        <v>115</v>
      </c>
      <c r="E17" s="33"/>
      <c r="F17" s="48" t="s">
        <v>1929</v>
      </c>
      <c r="G17" s="16" t="s">
        <v>1932</v>
      </c>
      <c r="H17" s="14" t="s">
        <v>1931</v>
      </c>
      <c r="I17" s="14" t="s">
        <v>1928</v>
      </c>
      <c r="J17" s="30"/>
      <c r="K17" s="40"/>
    </row>
    <row r="18" spans="2:11">
      <c r="B18" s="8" t="s">
        <v>115</v>
      </c>
      <c r="C18" s="9" t="s">
        <v>85</v>
      </c>
      <c r="D18" s="45" t="s">
        <v>117</v>
      </c>
      <c r="E18" s="51"/>
      <c r="F18" s="49" t="s">
        <v>1933</v>
      </c>
      <c r="G18" s="53" t="s">
        <v>1932</v>
      </c>
      <c r="H18" s="14" t="s">
        <v>1931</v>
      </c>
      <c r="I18" s="14" t="s">
        <v>1928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9" width="12.710937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676" t="s">
        <v>77</v>
      </c>
      <c r="C2" s="676"/>
      <c r="D2" s="676"/>
      <c r="E2" s="676"/>
      <c r="F2" s="676"/>
      <c r="G2" s="676"/>
      <c r="H2" s="676"/>
      <c r="I2" s="676"/>
      <c r="J2" s="676"/>
      <c r="K2" s="676"/>
    </row>
    <row r="3" spans="2:11" ht="18.75">
      <c r="B3" s="662" t="s">
        <v>78</v>
      </c>
      <c r="C3" s="675"/>
      <c r="D3" s="675"/>
      <c r="E3" s="675"/>
      <c r="F3" s="675"/>
      <c r="G3" s="675"/>
      <c r="H3" s="675"/>
      <c r="I3" s="675"/>
      <c r="J3" s="675"/>
      <c r="K3" s="675"/>
    </row>
    <row r="4" spans="2:11">
      <c r="B4" s="663" t="s">
        <v>1934</v>
      </c>
      <c r="C4" s="663"/>
      <c r="D4" s="663"/>
      <c r="E4" s="663"/>
      <c r="F4" s="663"/>
      <c r="G4" s="663"/>
      <c r="H4" s="663"/>
      <c r="I4" s="663"/>
      <c r="J4" s="663"/>
      <c r="K4" s="663"/>
    </row>
    <row r="6" spans="2:11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>
      <c r="B7" s="8"/>
      <c r="C7" s="9"/>
      <c r="D7" s="10"/>
      <c r="E7" s="22" t="s">
        <v>1253</v>
      </c>
      <c r="F7" s="46" t="s">
        <v>1254</v>
      </c>
      <c r="G7" s="46" t="s">
        <v>1255</v>
      </c>
      <c r="H7" s="47" t="s">
        <v>1256</v>
      </c>
      <c r="I7" s="23" t="s">
        <v>1257</v>
      </c>
      <c r="J7" s="22" t="s">
        <v>1258</v>
      </c>
      <c r="K7" s="46" t="s">
        <v>1259</v>
      </c>
    </row>
    <row r="8" spans="2:11">
      <c r="B8" s="12" t="s">
        <v>92</v>
      </c>
      <c r="C8" s="3" t="s">
        <v>85</v>
      </c>
      <c r="D8" s="2" t="s">
        <v>94</v>
      </c>
      <c r="E8" s="35" t="s">
        <v>54</v>
      </c>
      <c r="F8" s="36"/>
      <c r="G8" s="36"/>
      <c r="H8" s="37"/>
      <c r="I8" s="32"/>
      <c r="J8" s="28" t="s">
        <v>1935</v>
      </c>
      <c r="K8" s="38"/>
    </row>
    <row r="9" spans="2:11">
      <c r="B9" s="12" t="s">
        <v>94</v>
      </c>
      <c r="C9" s="3" t="s">
        <v>85</v>
      </c>
      <c r="D9" s="2" t="s">
        <v>95</v>
      </c>
      <c r="E9" s="39" t="s">
        <v>54</v>
      </c>
      <c r="F9" s="14"/>
      <c r="G9" s="14"/>
      <c r="H9" s="27"/>
      <c r="I9" s="33" t="s">
        <v>781</v>
      </c>
      <c r="J9" s="30" t="s">
        <v>1935</v>
      </c>
      <c r="K9" s="40"/>
    </row>
    <row r="10" spans="2:11">
      <c r="B10" s="12" t="s">
        <v>95</v>
      </c>
      <c r="C10" s="3" t="s">
        <v>85</v>
      </c>
      <c r="D10" s="2" t="s">
        <v>97</v>
      </c>
      <c r="E10" s="39" t="s">
        <v>54</v>
      </c>
      <c r="F10" s="14" t="s">
        <v>54</v>
      </c>
      <c r="G10" s="14" t="s">
        <v>781</v>
      </c>
      <c r="H10" s="15"/>
      <c r="I10" s="33" t="s">
        <v>781</v>
      </c>
      <c r="J10" s="30" t="s">
        <v>1935</v>
      </c>
      <c r="K10" s="40"/>
    </row>
    <row r="11" spans="2:11">
      <c r="B11" s="12" t="s">
        <v>97</v>
      </c>
      <c r="C11" s="3" t="s">
        <v>85</v>
      </c>
      <c r="D11" s="2" t="s">
        <v>100</v>
      </c>
      <c r="E11" s="39" t="s">
        <v>54</v>
      </c>
      <c r="F11" s="14" t="s">
        <v>1936</v>
      </c>
      <c r="G11" s="14" t="s">
        <v>781</v>
      </c>
      <c r="H11" s="14" t="s">
        <v>53</v>
      </c>
      <c r="I11" s="15" t="s">
        <v>1123</v>
      </c>
      <c r="J11" s="30" t="s">
        <v>1935</v>
      </c>
      <c r="K11" s="40"/>
    </row>
    <row r="12" spans="2:11">
      <c r="B12" s="12" t="s">
        <v>100</v>
      </c>
      <c r="C12" s="3" t="s">
        <v>85</v>
      </c>
      <c r="D12" s="2" t="s">
        <v>102</v>
      </c>
      <c r="E12" s="39" t="s">
        <v>1012</v>
      </c>
      <c r="F12" s="14" t="s">
        <v>1936</v>
      </c>
      <c r="G12" s="14" t="s">
        <v>781</v>
      </c>
      <c r="H12" s="14" t="s">
        <v>53</v>
      </c>
      <c r="I12" s="15" t="s">
        <v>1123</v>
      </c>
      <c r="J12" s="30" t="s">
        <v>1935</v>
      </c>
      <c r="K12" s="40"/>
    </row>
    <row r="13" spans="2:11">
      <c r="B13" s="12" t="s">
        <v>102</v>
      </c>
      <c r="C13" s="3" t="s">
        <v>85</v>
      </c>
      <c r="D13" s="2" t="s">
        <v>106</v>
      </c>
      <c r="E13" s="41" t="s">
        <v>781</v>
      </c>
      <c r="F13" s="14" t="s">
        <v>1936</v>
      </c>
      <c r="G13" s="14" t="s">
        <v>781</v>
      </c>
      <c r="H13" s="14" t="s">
        <v>1123</v>
      </c>
      <c r="I13" s="15" t="s">
        <v>1123</v>
      </c>
      <c r="J13" s="30" t="s">
        <v>1935</v>
      </c>
      <c r="K13" s="40"/>
    </row>
    <row r="14" spans="2:11">
      <c r="B14" s="12" t="s">
        <v>106</v>
      </c>
      <c r="C14" s="3" t="s">
        <v>85</v>
      </c>
      <c r="D14" s="2" t="s">
        <v>109</v>
      </c>
      <c r="E14" s="41" t="s">
        <v>781</v>
      </c>
      <c r="F14" s="14" t="s">
        <v>1936</v>
      </c>
      <c r="G14" s="14" t="s">
        <v>781</v>
      </c>
      <c r="H14" s="14" t="s">
        <v>1123</v>
      </c>
      <c r="I14" s="15" t="s">
        <v>1123</v>
      </c>
      <c r="J14" s="30" t="s">
        <v>1935</v>
      </c>
      <c r="K14" s="40"/>
    </row>
    <row r="15" spans="2:11">
      <c r="B15" s="12" t="s">
        <v>109</v>
      </c>
      <c r="C15" s="3" t="s">
        <v>85</v>
      </c>
      <c r="D15" s="2" t="s">
        <v>111</v>
      </c>
      <c r="E15" s="41" t="s">
        <v>781</v>
      </c>
      <c r="F15" s="14" t="s">
        <v>1936</v>
      </c>
      <c r="G15" s="14" t="s">
        <v>781</v>
      </c>
      <c r="H15" s="14" t="s">
        <v>1123</v>
      </c>
      <c r="I15" s="15" t="s">
        <v>1123</v>
      </c>
      <c r="J15" s="30"/>
      <c r="K15" s="40"/>
    </row>
    <row r="16" spans="2:11">
      <c r="B16" s="12" t="s">
        <v>111</v>
      </c>
      <c r="C16" s="3" t="s">
        <v>85</v>
      </c>
      <c r="D16" s="2" t="s">
        <v>113</v>
      </c>
      <c r="E16" s="41" t="s">
        <v>781</v>
      </c>
      <c r="F16" s="14" t="s">
        <v>1936</v>
      </c>
      <c r="G16" s="14" t="s">
        <v>781</v>
      </c>
      <c r="H16" s="14" t="s">
        <v>1123</v>
      </c>
      <c r="I16" s="15" t="s">
        <v>1123</v>
      </c>
      <c r="J16" s="30"/>
      <c r="K16" s="40"/>
    </row>
    <row r="17" spans="2:11">
      <c r="B17" s="12" t="s">
        <v>113</v>
      </c>
      <c r="C17" s="3" t="s">
        <v>85</v>
      </c>
      <c r="D17" s="2" t="s">
        <v>115</v>
      </c>
      <c r="E17" s="41" t="s">
        <v>781</v>
      </c>
      <c r="F17" s="14" t="s">
        <v>1936</v>
      </c>
      <c r="G17" s="14" t="s">
        <v>781</v>
      </c>
      <c r="H17" s="14" t="s">
        <v>1123</v>
      </c>
      <c r="I17" s="15" t="s">
        <v>1123</v>
      </c>
      <c r="J17" s="30"/>
      <c r="K17" s="40"/>
    </row>
    <row r="18" spans="2:11">
      <c r="B18" s="8" t="s">
        <v>115</v>
      </c>
      <c r="C18" s="9" t="s">
        <v>85</v>
      </c>
      <c r="D18" s="45" t="s">
        <v>117</v>
      </c>
      <c r="E18" s="42" t="s">
        <v>781</v>
      </c>
      <c r="F18" s="29" t="s">
        <v>1936</v>
      </c>
      <c r="G18" s="29" t="s">
        <v>781</v>
      </c>
      <c r="H18" s="29" t="s">
        <v>1123</v>
      </c>
      <c r="I18" s="43" t="s">
        <v>1123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11" width="12.7109375" style="20" customWidth="1"/>
    <col min="12" max="16384" width="8.85546875" style="2"/>
  </cols>
  <sheetData>
    <row r="2" spans="2:11" s="1" customFormat="1" ht="21">
      <c r="B2" s="676" t="s">
        <v>77</v>
      </c>
      <c r="C2" s="676"/>
      <c r="D2" s="676"/>
      <c r="E2" s="676"/>
      <c r="F2" s="676"/>
      <c r="G2" s="676"/>
      <c r="H2" s="676"/>
      <c r="I2" s="676"/>
      <c r="J2" s="676"/>
      <c r="K2" s="676"/>
    </row>
    <row r="3" spans="2:11" ht="18.75">
      <c r="B3" s="662" t="s">
        <v>78</v>
      </c>
      <c r="C3" s="675"/>
      <c r="D3" s="675"/>
      <c r="E3" s="675"/>
      <c r="F3" s="675"/>
      <c r="G3" s="675"/>
      <c r="H3" s="675"/>
      <c r="I3" s="675"/>
      <c r="J3" s="675"/>
      <c r="K3" s="675"/>
    </row>
    <row r="4" spans="2:11">
      <c r="B4" s="663" t="s">
        <v>1937</v>
      </c>
      <c r="C4" s="663"/>
      <c r="D4" s="663"/>
      <c r="E4" s="663"/>
      <c r="F4" s="663"/>
      <c r="G4" s="663"/>
      <c r="H4" s="663"/>
      <c r="I4" s="663"/>
      <c r="J4" s="663"/>
      <c r="K4" s="663"/>
    </row>
    <row r="6" spans="2:11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>
      <c r="B7" s="8"/>
      <c r="C7" s="9"/>
      <c r="D7" s="10"/>
      <c r="E7" s="7" t="s">
        <v>1253</v>
      </c>
      <c r="F7" s="11" t="s">
        <v>1254</v>
      </c>
      <c r="G7" s="11" t="s">
        <v>1255</v>
      </c>
      <c r="H7" s="21" t="s">
        <v>1256</v>
      </c>
      <c r="I7" s="23" t="s">
        <v>1257</v>
      </c>
      <c r="J7" s="22" t="s">
        <v>1258</v>
      </c>
      <c r="K7" s="11" t="s">
        <v>1259</v>
      </c>
    </row>
    <row r="8" spans="2:11">
      <c r="B8" s="12" t="s">
        <v>92</v>
      </c>
      <c r="C8" s="3" t="s">
        <v>85</v>
      </c>
      <c r="D8" s="13" t="s">
        <v>94</v>
      </c>
      <c r="E8" s="25" t="s">
        <v>1077</v>
      </c>
      <c r="F8" s="26" t="s">
        <v>1077</v>
      </c>
      <c r="G8" s="26" t="s">
        <v>1077</v>
      </c>
      <c r="H8" s="27" t="s">
        <v>1199</v>
      </c>
      <c r="I8" s="32" t="s">
        <v>1077</v>
      </c>
      <c r="J8" s="28" t="s">
        <v>54</v>
      </c>
      <c r="K8" s="25"/>
    </row>
    <row r="9" spans="2:11">
      <c r="B9" s="12" t="s">
        <v>94</v>
      </c>
      <c r="C9" s="3" t="s">
        <v>85</v>
      </c>
      <c r="D9" s="13" t="s">
        <v>95</v>
      </c>
      <c r="E9" s="14" t="s">
        <v>1077</v>
      </c>
      <c r="F9" s="14" t="s">
        <v>1077</v>
      </c>
      <c r="G9" s="14" t="s">
        <v>781</v>
      </c>
      <c r="H9" s="27" t="s">
        <v>1199</v>
      </c>
      <c r="I9" s="33" t="s">
        <v>1077</v>
      </c>
      <c r="J9" s="30" t="s">
        <v>54</v>
      </c>
      <c r="K9" s="16"/>
    </row>
    <row r="10" spans="2:11">
      <c r="B10" s="12" t="s">
        <v>95</v>
      </c>
      <c r="C10" s="3" t="s">
        <v>85</v>
      </c>
      <c r="D10" s="13" t="s">
        <v>97</v>
      </c>
      <c r="E10" s="14" t="s">
        <v>53</v>
      </c>
      <c r="F10" s="14" t="s">
        <v>1123</v>
      </c>
      <c r="G10" s="14" t="s">
        <v>781</v>
      </c>
      <c r="H10" s="15" t="s">
        <v>54</v>
      </c>
      <c r="I10" s="33"/>
      <c r="J10" s="30" t="s">
        <v>54</v>
      </c>
      <c r="K10" s="16"/>
    </row>
    <row r="11" spans="2:11">
      <c r="B11" s="12" t="s">
        <v>97</v>
      </c>
      <c r="C11" s="3" t="s">
        <v>85</v>
      </c>
      <c r="D11" s="13" t="s">
        <v>100</v>
      </c>
      <c r="E11" s="14" t="s">
        <v>53</v>
      </c>
      <c r="F11" s="14" t="s">
        <v>1936</v>
      </c>
      <c r="G11" s="14" t="s">
        <v>1022</v>
      </c>
      <c r="H11" s="15" t="s">
        <v>54</v>
      </c>
      <c r="I11" s="33"/>
      <c r="J11" s="30" t="s">
        <v>54</v>
      </c>
      <c r="K11" s="16"/>
    </row>
    <row r="12" spans="2:11">
      <c r="B12" s="12" t="s">
        <v>100</v>
      </c>
      <c r="C12" s="3" t="s">
        <v>85</v>
      </c>
      <c r="D12" s="13" t="s">
        <v>102</v>
      </c>
      <c r="E12" s="14" t="s">
        <v>1936</v>
      </c>
      <c r="F12" s="14" t="s">
        <v>1936</v>
      </c>
      <c r="G12" s="14" t="s">
        <v>1022</v>
      </c>
      <c r="H12" s="15" t="s">
        <v>54</v>
      </c>
      <c r="I12" s="33"/>
      <c r="J12" s="30" t="s">
        <v>54</v>
      </c>
      <c r="K12" s="16"/>
    </row>
    <row r="13" spans="2:11">
      <c r="B13" s="12" t="s">
        <v>102</v>
      </c>
      <c r="C13" s="3" t="s">
        <v>85</v>
      </c>
      <c r="D13" s="13" t="s">
        <v>106</v>
      </c>
      <c r="E13" s="14" t="s">
        <v>1936</v>
      </c>
      <c r="F13" s="14" t="s">
        <v>1936</v>
      </c>
      <c r="G13" s="14" t="s">
        <v>1022</v>
      </c>
      <c r="H13" s="15" t="s">
        <v>54</v>
      </c>
      <c r="I13" s="33"/>
      <c r="J13" s="30" t="s">
        <v>54</v>
      </c>
      <c r="K13" s="16"/>
    </row>
    <row r="14" spans="2:11">
      <c r="B14" s="12" t="s">
        <v>106</v>
      </c>
      <c r="C14" s="3" t="s">
        <v>85</v>
      </c>
      <c r="D14" s="13" t="s">
        <v>109</v>
      </c>
      <c r="E14" s="14" t="s">
        <v>1936</v>
      </c>
      <c r="F14" s="14" t="s">
        <v>1936</v>
      </c>
      <c r="G14" s="14" t="s">
        <v>1022</v>
      </c>
      <c r="H14" s="15" t="s">
        <v>54</v>
      </c>
      <c r="I14" s="33"/>
      <c r="J14" s="30" t="s">
        <v>54</v>
      </c>
      <c r="K14" s="16"/>
    </row>
    <row r="15" spans="2:11">
      <c r="B15" s="12" t="s">
        <v>109</v>
      </c>
      <c r="C15" s="3" t="s">
        <v>85</v>
      </c>
      <c r="D15" s="13" t="s">
        <v>111</v>
      </c>
      <c r="E15" s="14" t="s">
        <v>1936</v>
      </c>
      <c r="F15" s="14" t="s">
        <v>1936</v>
      </c>
      <c r="G15" s="14" t="s">
        <v>1022</v>
      </c>
      <c r="H15" s="15" t="s">
        <v>54</v>
      </c>
      <c r="I15" s="33"/>
      <c r="J15" s="30" t="s">
        <v>54</v>
      </c>
      <c r="K15" s="16"/>
    </row>
    <row r="16" spans="2:11">
      <c r="B16" s="12" t="s">
        <v>111</v>
      </c>
      <c r="C16" s="3" t="s">
        <v>85</v>
      </c>
      <c r="D16" s="13" t="s">
        <v>113</v>
      </c>
      <c r="E16" s="14" t="s">
        <v>1936</v>
      </c>
      <c r="F16" s="14" t="s">
        <v>1936</v>
      </c>
      <c r="G16" s="14" t="s">
        <v>1022</v>
      </c>
      <c r="H16" s="15" t="s">
        <v>54</v>
      </c>
      <c r="I16" s="33"/>
      <c r="J16" s="30" t="s">
        <v>54</v>
      </c>
      <c r="K16" s="16"/>
    </row>
    <row r="17" spans="2:11">
      <c r="B17" s="12" t="s">
        <v>113</v>
      </c>
      <c r="C17" s="3" t="s">
        <v>85</v>
      </c>
      <c r="D17" s="13" t="s">
        <v>115</v>
      </c>
      <c r="E17" s="14" t="s">
        <v>1936</v>
      </c>
      <c r="F17" s="14" t="s">
        <v>1936</v>
      </c>
      <c r="G17" s="14" t="s">
        <v>1022</v>
      </c>
      <c r="H17" s="15" t="s">
        <v>54</v>
      </c>
      <c r="I17" s="33"/>
      <c r="J17" s="30" t="s">
        <v>54</v>
      </c>
      <c r="K17" s="16"/>
    </row>
    <row r="18" spans="2:11">
      <c r="B18" s="8" t="s">
        <v>115</v>
      </c>
      <c r="C18" s="9" t="s">
        <v>85</v>
      </c>
      <c r="D18" s="10" t="s">
        <v>117</v>
      </c>
      <c r="E18" s="29" t="s">
        <v>1936</v>
      </c>
      <c r="F18" s="17" t="s">
        <v>1012</v>
      </c>
      <c r="G18" s="17" t="s">
        <v>1022</v>
      </c>
      <c r="H18" s="18" t="s">
        <v>54</v>
      </c>
      <c r="I18" s="34"/>
      <c r="J18" s="31" t="s">
        <v>54</v>
      </c>
      <c r="K18" s="19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30.85546875" customWidth="1"/>
    <col min="7" max="11" width="25.7109375" customWidth="1"/>
    <col min="12" max="12" width="31.7109375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1938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280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281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 t="s">
        <v>1055</v>
      </c>
      <c r="F11" s="515" t="s">
        <v>1055</v>
      </c>
      <c r="G11" s="560"/>
      <c r="H11" s="515" t="s">
        <v>1055</v>
      </c>
      <c r="I11" s="515" t="s">
        <v>1055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1055</v>
      </c>
      <c r="F12" s="515" t="s">
        <v>1055</v>
      </c>
      <c r="G12" s="560"/>
      <c r="H12" s="515" t="s">
        <v>1055</v>
      </c>
      <c r="I12" s="515" t="s">
        <v>1055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284</v>
      </c>
      <c r="N12" s="326" cm="1">
        <f t="array" ref="N12">SUM(COUNTIFS(E7:K44, {"*Venus*","*Vaness*","*Vanness*"}))/2</f>
        <v>24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1055</v>
      </c>
      <c r="F13" s="515" t="s">
        <v>1055</v>
      </c>
      <c r="G13" s="560"/>
      <c r="H13" s="515" t="s">
        <v>1055</v>
      </c>
      <c r="I13" s="515" t="s">
        <v>1055</v>
      </c>
      <c r="J13" s="458" t="s">
        <v>284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1055</v>
      </c>
      <c r="F14" s="515" t="s">
        <v>1055</v>
      </c>
      <c r="G14" s="560"/>
      <c r="H14" s="587" t="s">
        <v>57</v>
      </c>
      <c r="I14" s="515" t="s">
        <v>1055</v>
      </c>
      <c r="J14" s="458" t="s">
        <v>284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1939</v>
      </c>
      <c r="F15" s="515" t="s">
        <v>1055</v>
      </c>
      <c r="G15" s="560"/>
      <c r="H15" s="587" t="s">
        <v>57</v>
      </c>
      <c r="I15" s="515" t="s">
        <v>1055</v>
      </c>
      <c r="J15" s="458" t="s">
        <v>284</v>
      </c>
      <c r="K15" s="458" t="s">
        <v>284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1940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1939</v>
      </c>
      <c r="F16" s="515" t="s">
        <v>1055</v>
      </c>
      <c r="G16" s="560"/>
      <c r="H16" s="587" t="s">
        <v>57</v>
      </c>
      <c r="I16" s="515" t="s">
        <v>1941</v>
      </c>
      <c r="J16" s="458" t="s">
        <v>284</v>
      </c>
      <c r="K16" s="458" t="s">
        <v>284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1939</v>
      </c>
      <c r="F17" s="515" t="s">
        <v>1055</v>
      </c>
      <c r="G17" s="560"/>
      <c r="H17" s="587" t="s">
        <v>57</v>
      </c>
      <c r="I17" s="515" t="s">
        <v>65</v>
      </c>
      <c r="J17" s="458" t="s">
        <v>284</v>
      </c>
      <c r="K17" s="458" t="s">
        <v>284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1942</v>
      </c>
      <c r="F18" s="515" t="s">
        <v>286</v>
      </c>
      <c r="G18" s="560"/>
      <c r="H18" s="561" t="s">
        <v>65</v>
      </c>
      <c r="I18" s="515" t="s">
        <v>334</v>
      </c>
      <c r="J18" s="458" t="s">
        <v>284</v>
      </c>
      <c r="K18" s="458" t="s">
        <v>284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1942</v>
      </c>
      <c r="F19" s="515" t="s">
        <v>341</v>
      </c>
      <c r="G19" s="560"/>
      <c r="H19" s="561" t="s">
        <v>65</v>
      </c>
      <c r="I19" s="515" t="s">
        <v>334</v>
      </c>
      <c r="J19" s="458" t="s">
        <v>284</v>
      </c>
      <c r="K19" s="458" t="s">
        <v>284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1942</v>
      </c>
      <c r="F20" s="515" t="s">
        <v>382</v>
      </c>
      <c r="G20" s="560"/>
      <c r="H20" s="561" t="s">
        <v>532</v>
      </c>
      <c r="I20" s="515" t="s">
        <v>334</v>
      </c>
      <c r="J20" s="458" t="s">
        <v>284</v>
      </c>
      <c r="K20" s="458" t="s">
        <v>284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104</v>
      </c>
      <c r="N20" s="326">
        <f>COUNTIF(E7:K44, "*Angel*")/2</f>
        <v>4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365</v>
      </c>
      <c r="F21" s="515" t="s">
        <v>1943</v>
      </c>
      <c r="G21" s="560"/>
      <c r="H21" s="561" t="s">
        <v>1944</v>
      </c>
      <c r="I21" s="515" t="s">
        <v>348</v>
      </c>
      <c r="J21" s="458" t="s">
        <v>284</v>
      </c>
      <c r="K21" s="458" t="s">
        <v>284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1940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365</v>
      </c>
      <c r="F22" s="515" t="s">
        <v>1945</v>
      </c>
      <c r="G22" s="560"/>
      <c r="H22" s="561" t="s">
        <v>1944</v>
      </c>
      <c r="I22" s="515" t="s">
        <v>62</v>
      </c>
      <c r="J22" s="458" t="s">
        <v>284</v>
      </c>
      <c r="K22" s="458" t="s">
        <v>284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108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62</v>
      </c>
      <c r="F23" s="515" t="s">
        <v>1945</v>
      </c>
      <c r="G23" s="560"/>
      <c r="H23" s="561" t="s">
        <v>996</v>
      </c>
      <c r="I23" s="515" t="s">
        <v>62</v>
      </c>
      <c r="J23" s="458" t="s">
        <v>284</v>
      </c>
      <c r="K23" s="458" t="s">
        <v>284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161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1946</v>
      </c>
      <c r="F24" s="515" t="s">
        <v>1947</v>
      </c>
      <c r="G24" s="308"/>
      <c r="H24" s="561" t="s">
        <v>996</v>
      </c>
      <c r="I24" s="515" t="s">
        <v>1948</v>
      </c>
      <c r="J24" s="458" t="s">
        <v>284</v>
      </c>
      <c r="K24" s="458" t="s">
        <v>284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325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1946</v>
      </c>
      <c r="F25" s="515" t="s">
        <v>1947</v>
      </c>
      <c r="G25" s="308"/>
      <c r="H25" s="561" t="s">
        <v>996</v>
      </c>
      <c r="I25" s="515" t="s">
        <v>1948</v>
      </c>
      <c r="J25" s="458"/>
      <c r="K25" s="460" t="s">
        <v>1949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1946</v>
      </c>
      <c r="F26" s="515" t="s">
        <v>1947</v>
      </c>
      <c r="G26" s="308"/>
      <c r="H26" s="561" t="s">
        <v>996</v>
      </c>
      <c r="I26" s="515" t="s">
        <v>1950</v>
      </c>
      <c r="J26" s="458" t="s">
        <v>284</v>
      </c>
      <c r="K26" s="460" t="s">
        <v>1951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1349</v>
      </c>
      <c r="F27" s="452" t="s">
        <v>739</v>
      </c>
      <c r="G27" s="308"/>
      <c r="H27" s="561" t="s">
        <v>996</v>
      </c>
      <c r="I27" s="515" t="s">
        <v>345</v>
      </c>
      <c r="J27" s="458" t="s">
        <v>284</v>
      </c>
      <c r="K27" s="460" t="s">
        <v>1951</v>
      </c>
      <c r="L27" s="61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1349</v>
      </c>
      <c r="F28" s="452" t="s">
        <v>1952</v>
      </c>
      <c r="G28" s="308"/>
      <c r="H28" s="561" t="s">
        <v>996</v>
      </c>
      <c r="I28" s="589" t="s">
        <v>1953</v>
      </c>
      <c r="J28" s="458" t="s">
        <v>284</v>
      </c>
      <c r="K28" s="460" t="s">
        <v>1951</v>
      </c>
      <c r="L28" s="61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1954</v>
      </c>
      <c r="F29" s="452" t="s">
        <v>1955</v>
      </c>
      <c r="G29" s="308"/>
      <c r="H29" s="561" t="s">
        <v>334</v>
      </c>
      <c r="I29" s="358" t="s">
        <v>325</v>
      </c>
      <c r="J29" s="458" t="s">
        <v>284</v>
      </c>
      <c r="K29" s="460" t="s">
        <v>1951</v>
      </c>
      <c r="L29" s="61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1954</v>
      </c>
      <c r="F30" s="452" t="s">
        <v>1955</v>
      </c>
      <c r="G30" s="308"/>
      <c r="H30" s="588" t="s">
        <v>334</v>
      </c>
      <c r="I30" s="306" t="s">
        <v>325</v>
      </c>
      <c r="J30" s="458" t="s">
        <v>284</v>
      </c>
      <c r="K30" s="460" t="s">
        <v>1951</v>
      </c>
      <c r="L30" s="61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1954</v>
      </c>
      <c r="F31" s="452" t="s">
        <v>1955</v>
      </c>
      <c r="G31" s="308"/>
      <c r="H31" s="561" t="s">
        <v>334</v>
      </c>
      <c r="I31" s="306" t="s">
        <v>57</v>
      </c>
      <c r="J31" s="458" t="s">
        <v>284</v>
      </c>
      <c r="K31" s="460" t="s">
        <v>1951</v>
      </c>
      <c r="L31" s="61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1954</v>
      </c>
      <c r="F32" s="452" t="s">
        <v>1955</v>
      </c>
      <c r="G32" s="308"/>
      <c r="H32" s="561" t="s">
        <v>334</v>
      </c>
      <c r="I32" s="306" t="s">
        <v>57</v>
      </c>
      <c r="J32" s="458" t="s">
        <v>284</v>
      </c>
      <c r="K32" s="460" t="s">
        <v>1951</v>
      </c>
      <c r="L32" s="61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1954</v>
      </c>
      <c r="F33" s="452" t="s">
        <v>1956</v>
      </c>
      <c r="G33" s="308"/>
      <c r="H33" s="561" t="s">
        <v>334</v>
      </c>
      <c r="I33" s="306" t="s">
        <v>57</v>
      </c>
      <c r="J33" s="458" t="s">
        <v>284</v>
      </c>
      <c r="K33" s="460"/>
      <c r="L33" s="61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 t="s">
        <v>1957</v>
      </c>
      <c r="G34" s="593"/>
      <c r="H34" s="538" t="s">
        <v>347</v>
      </c>
      <c r="I34" s="537"/>
      <c r="J34" s="458" t="s">
        <v>284</v>
      </c>
      <c r="K34" s="300"/>
      <c r="L34" s="61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44"/>
      <c r="F35" s="538" t="s">
        <v>1958</v>
      </c>
      <c r="G35" s="594"/>
      <c r="H35" s="538" t="s">
        <v>347</v>
      </c>
      <c r="I35" s="537"/>
      <c r="J35" s="458" t="s">
        <v>284</v>
      </c>
      <c r="K35" s="300"/>
      <c r="L35" s="61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44"/>
      <c r="F36" s="538" t="s">
        <v>1958</v>
      </c>
      <c r="G36" s="594"/>
      <c r="H36" s="538" t="s">
        <v>347</v>
      </c>
      <c r="I36" s="537"/>
      <c r="J36" s="458" t="s">
        <v>284</v>
      </c>
      <c r="K36" s="300"/>
      <c r="L36" s="61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44"/>
      <c r="F37" s="538" t="s">
        <v>1958</v>
      </c>
      <c r="G37" s="595"/>
      <c r="H37" s="538" t="s">
        <v>347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44"/>
      <c r="F38" s="538" t="s">
        <v>1958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538" t="s">
        <v>1958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538" t="s">
        <v>1958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538" t="s">
        <v>1959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538" t="s">
        <v>1959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300</v>
      </c>
      <c r="D46" s="255" t="s">
        <v>301</v>
      </c>
      <c r="I46" s="199"/>
      <c r="M46" s="61"/>
      <c r="N46" s="62"/>
      <c r="O46" s="61"/>
    </row>
    <row r="47" spans="2:20">
      <c r="B47" s="570" t="s">
        <v>52</v>
      </c>
      <c r="C47" t="s">
        <v>300</v>
      </c>
      <c r="D47" t="s">
        <v>302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303</v>
      </c>
    </row>
    <row r="56" spans="2:15">
      <c r="B56" s="387" t="s">
        <v>136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80" priority="1">
      <formula>MAX(FREQUENCY(IF(ISNUMBER(SEARCH(M6, $K$7:$K$44)), ROW($K$7:$K$44)), IF(ISNUMBER(SEARCH(M6, $K$7:$K$44))=FALSE, ROW($K$7:$K$44)))) &gt; 12</formula>
    </cfRule>
    <cfRule type="expression" dxfId="79" priority="2">
      <formula>MAX(FREQUENCY(IF(ISNUMBER(SEARCH(M6, $E$7:$E$44)), ROW($E$7:$E$44)), IF(ISNUMBER(SEARCH(M6, $E$7:$E$44))=FALSE, ROW($E$7:$E$44)))) &gt; 12</formula>
    </cfRule>
    <cfRule type="expression" dxfId="78" priority="3">
      <formula>MAX(FREQUENCY(IF(ISNUMBER(SEARCH(M6, $F$7:$F$44)), ROW($F$7:$F$44)), IF(ISNUMBER(SEARCH(M6, $F$7:$F$44))=FALSE, ROW($F$7:$F$44)))) &gt; 12</formula>
    </cfRule>
    <cfRule type="expression" dxfId="77" priority="4">
      <formula>MAX(FREQUENCY(IF(ISNUMBER(SEARCH(M6, $G$7:$G$44)), ROW($G$7:$G$44)), IF(ISNUMBER(SEARCH(M6, $G$7:$G$44))=FALSE, ROW($G$7:$G$44)))) &gt; 12</formula>
    </cfRule>
    <cfRule type="expression" dxfId="76" priority="5">
      <formula>MAX(FREQUENCY(IF(ISNUMBER(SEARCH(M6, $H$7:$H$44)), ROW($H$7:$H$44)), IF(ISNUMBER(SEARCH(M6, $H$7:$H$44))=FALSE, ROW($H$7:$H$44)))) &gt; 12</formula>
    </cfRule>
    <cfRule type="expression" dxfId="75" priority="6">
      <formula>MAX(FREQUENCY(IF(ISNUMBER(SEARCH(M6, $I$7:$I$44)), ROW($I$7:$I$44)), IF(ISNUMBER(SEARCH(M6, $I$7:$I$44))=FALSE, ROW($I$7:$I$44)))) &gt; 12</formula>
    </cfRule>
    <cfRule type="expression" dxfId="74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73" priority="8">
      <formula>AND(ISNUMBER(N6), N6&gt;=5, NOT(ISBLANK(O6)))</formula>
    </cfRule>
    <cfRule type="expression" dxfId="72" priority="9">
      <formula>AND(ISNUMBER(N6), N6&gt;=5)</formula>
    </cfRule>
    <cfRule type="expression" dxfId="71" priority="10">
      <formula>AND(ISNUMBER(N6), N6&lt;5, NOT(ISBLANK(O6)))</formula>
    </cfRule>
    <cfRule type="expression" dxfId="70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/>
  <cols>
    <col min="2" max="2" width="10.28515625" customWidth="1"/>
    <col min="3" max="3" width="5.28515625" customWidth="1"/>
    <col min="4" max="4" width="18.7109375" bestFit="1" customWidth="1"/>
    <col min="5" max="5" width="30.28515625" customWidth="1"/>
    <col min="6" max="6" width="28.7109375" bestFit="1" customWidth="1"/>
    <col min="7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1960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1961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1962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1963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320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1964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1965</v>
      </c>
      <c r="F12" s="515" t="s">
        <v>1966</v>
      </c>
      <c r="G12" s="515" t="s">
        <v>1965</v>
      </c>
      <c r="H12" s="561" t="s">
        <v>1965</v>
      </c>
      <c r="I12" s="452" t="s">
        <v>1967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284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1965</v>
      </c>
      <c r="F13" s="515" t="s">
        <v>1966</v>
      </c>
      <c r="G13" s="515" t="s">
        <v>1965</v>
      </c>
      <c r="H13" s="561" t="s">
        <v>1968</v>
      </c>
      <c r="I13" s="452" t="s">
        <v>1967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1969</v>
      </c>
      <c r="F14" s="515" t="s">
        <v>1966</v>
      </c>
      <c r="G14" s="515" t="s">
        <v>1968</v>
      </c>
      <c r="H14" s="561" t="s">
        <v>347</v>
      </c>
      <c r="I14" s="452" t="s">
        <v>1970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1954</v>
      </c>
      <c r="F15" s="515" t="s">
        <v>1966</v>
      </c>
      <c r="G15" s="515" t="s">
        <v>1968</v>
      </c>
      <c r="H15" s="561" t="s">
        <v>347</v>
      </c>
      <c r="I15" s="452" t="s">
        <v>1971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1972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1954</v>
      </c>
      <c r="F16" s="515" t="s">
        <v>1966</v>
      </c>
      <c r="G16" s="515" t="s">
        <v>1973</v>
      </c>
      <c r="H16" s="561" t="s">
        <v>347</v>
      </c>
      <c r="I16" s="452" t="s">
        <v>1971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1954</v>
      </c>
      <c r="F17" s="515" t="s">
        <v>1966</v>
      </c>
      <c r="G17" s="515" t="s">
        <v>1973</v>
      </c>
      <c r="H17" s="561" t="s">
        <v>347</v>
      </c>
      <c r="I17" s="452" t="s">
        <v>1974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1975</v>
      </c>
      <c r="F18" s="515" t="s">
        <v>1976</v>
      </c>
      <c r="G18" s="452" t="s">
        <v>1977</v>
      </c>
      <c r="H18" s="561" t="s">
        <v>56</v>
      </c>
      <c r="I18" s="452" t="s">
        <v>1974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1978</v>
      </c>
      <c r="F19" s="515" t="s">
        <v>1979</v>
      </c>
      <c r="G19" s="452" t="s">
        <v>1980</v>
      </c>
      <c r="H19" s="561" t="s">
        <v>56</v>
      </c>
      <c r="I19" s="452" t="s">
        <v>1974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1978</v>
      </c>
      <c r="F20" s="515" t="s">
        <v>1976</v>
      </c>
      <c r="G20" s="452" t="s">
        <v>1981</v>
      </c>
      <c r="H20" s="561" t="s">
        <v>56</v>
      </c>
      <c r="I20" s="452" t="s">
        <v>1974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867</v>
      </c>
      <c r="F21" s="515" t="s">
        <v>1976</v>
      </c>
      <c r="G21" s="452" t="s">
        <v>1982</v>
      </c>
      <c r="H21" s="561" t="s">
        <v>56</v>
      </c>
      <c r="I21" s="452" t="s">
        <v>108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1940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1983</v>
      </c>
      <c r="F22" s="515" t="s">
        <v>1976</v>
      </c>
      <c r="G22" s="452" t="s">
        <v>1984</v>
      </c>
      <c r="H22" s="561" t="s">
        <v>405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1978</v>
      </c>
      <c r="F23" s="515" t="s">
        <v>1985</v>
      </c>
      <c r="G23" s="452" t="s">
        <v>1982</v>
      </c>
      <c r="H23" s="561" t="s">
        <v>405</v>
      </c>
      <c r="I23" s="452" t="s">
        <v>1971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1978</v>
      </c>
      <c r="F24" s="515" t="s">
        <v>1986</v>
      </c>
      <c r="G24" s="452" t="s">
        <v>1987</v>
      </c>
      <c r="H24" s="561" t="s">
        <v>65</v>
      </c>
      <c r="I24" s="452" t="s">
        <v>1971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325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1988</v>
      </c>
      <c r="F25" s="515" t="s">
        <v>1973</v>
      </c>
      <c r="G25" s="452" t="s">
        <v>313</v>
      </c>
      <c r="H25" s="561" t="s">
        <v>1989</v>
      </c>
      <c r="I25" s="452" t="s">
        <v>1990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1332</v>
      </c>
      <c r="F26" s="515" t="s">
        <v>1973</v>
      </c>
      <c r="G26" s="452" t="s">
        <v>313</v>
      </c>
      <c r="H26" s="561" t="s">
        <v>1989</v>
      </c>
      <c r="I26" s="452" t="s">
        <v>1991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1992</v>
      </c>
      <c r="F27" s="515" t="s">
        <v>1973</v>
      </c>
      <c r="G27" s="452" t="s">
        <v>313</v>
      </c>
      <c r="H27" s="561" t="s">
        <v>1989</v>
      </c>
      <c r="I27" s="452" t="s">
        <v>1991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1992</v>
      </c>
      <c r="F28" s="515" t="s">
        <v>56</v>
      </c>
      <c r="G28" s="452" t="s">
        <v>1993</v>
      </c>
      <c r="H28" s="515" t="s">
        <v>340</v>
      </c>
      <c r="I28" s="452" t="s">
        <v>346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400</v>
      </c>
      <c r="F29" s="515" t="s">
        <v>347</v>
      </c>
      <c r="G29" s="452" t="s">
        <v>438</v>
      </c>
      <c r="H29" s="515" t="s">
        <v>340</v>
      </c>
      <c r="I29" s="306" t="s">
        <v>1994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400</v>
      </c>
      <c r="F30" s="515" t="s">
        <v>347</v>
      </c>
      <c r="G30" s="452" t="s">
        <v>438</v>
      </c>
      <c r="H30" s="515" t="s">
        <v>1995</v>
      </c>
      <c r="I30" s="306" t="s">
        <v>1994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400</v>
      </c>
      <c r="F31" s="515" t="s">
        <v>347</v>
      </c>
      <c r="G31" s="452" t="s">
        <v>57</v>
      </c>
      <c r="H31" s="515" t="s">
        <v>1995</v>
      </c>
      <c r="I31" s="306" t="s">
        <v>347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400</v>
      </c>
      <c r="F32" s="515" t="s">
        <v>347</v>
      </c>
      <c r="G32" s="452" t="s">
        <v>1996</v>
      </c>
      <c r="H32" s="515" t="s">
        <v>1995</v>
      </c>
      <c r="I32" s="306" t="s">
        <v>347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400</v>
      </c>
      <c r="F33" s="515" t="s">
        <v>347</v>
      </c>
      <c r="G33" s="452" t="s">
        <v>1996</v>
      </c>
      <c r="H33" s="515" t="s">
        <v>1995</v>
      </c>
      <c r="I33" s="306" t="s">
        <v>1997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57</v>
      </c>
      <c r="H34" s="538" t="s">
        <v>1995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I45" s="199"/>
      <c r="M45" s="61"/>
      <c r="N45" s="62"/>
      <c r="O45" s="61"/>
    </row>
    <row r="46" spans="2:20">
      <c r="B46" s="218" t="s">
        <v>52</v>
      </c>
      <c r="C46" s="571" t="s">
        <v>300</v>
      </c>
      <c r="D46" s="255" t="s">
        <v>301</v>
      </c>
      <c r="I46" s="199"/>
      <c r="M46" s="61"/>
      <c r="N46" s="62"/>
      <c r="O46" s="61"/>
    </row>
    <row r="47" spans="2:20">
      <c r="B47" s="570" t="s">
        <v>52</v>
      </c>
      <c r="C47" t="s">
        <v>300</v>
      </c>
      <c r="D47" t="s">
        <v>302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336</v>
      </c>
    </row>
    <row r="61" spans="2:15">
      <c r="D61" t="s">
        <v>142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69" priority="1">
      <formula>MAX(FREQUENCY(IF(ISNUMBER(SEARCH(M6, $K$7:$K$44)), ROW($K$7:$K$44)), IF(ISNUMBER(SEARCH(M6, $K$7:$K$44))=FALSE, ROW($K$7:$K$44)))) &gt; 12</formula>
    </cfRule>
    <cfRule type="expression" dxfId="68" priority="2">
      <formula>MAX(FREQUENCY(IF(ISNUMBER(SEARCH(M6, $E$7:$E$44)), ROW($E$7:$E$44)), IF(ISNUMBER(SEARCH(M6, $E$7:$E$44))=FALSE, ROW($E$7:$E$44)))) &gt; 12</formula>
    </cfRule>
    <cfRule type="expression" dxfId="67" priority="3">
      <formula>MAX(FREQUENCY(IF(ISNUMBER(SEARCH(M6, $F$7:$F$44)), ROW($F$7:$F$44)), IF(ISNUMBER(SEARCH(M6, $F$7:$F$44))=FALSE, ROW($F$7:$F$44)))) &gt; 12</formula>
    </cfRule>
    <cfRule type="expression" dxfId="66" priority="4">
      <formula>MAX(FREQUENCY(IF(ISNUMBER(SEARCH(M6, $G$7:$G$44)), ROW($G$7:$G$44)), IF(ISNUMBER(SEARCH(M6, $G$7:$G$44))=FALSE, ROW($G$7:$G$44)))) &gt; 12</formula>
    </cfRule>
    <cfRule type="expression" dxfId="65" priority="5">
      <formula>MAX(FREQUENCY(IF(ISNUMBER(SEARCH(M6, $H$7:$H$44)), ROW($H$7:$H$44)), IF(ISNUMBER(SEARCH(M6, $H$7:$H$44))=FALSE, ROW($H$7:$H$44)))) &gt; 12</formula>
    </cfRule>
    <cfRule type="expression" dxfId="64" priority="6">
      <formula>MAX(FREQUENCY(IF(ISNUMBER(SEARCH(M6, $I$7:$I$44)), ROW($I$7:$I$44)), IF(ISNUMBER(SEARCH(M6, $I$7:$I$44))=FALSE, ROW($I$7:$I$44)))) &gt; 12</formula>
    </cfRule>
    <cfRule type="expression" dxfId="63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62" priority="8">
      <formula>AND(ISNUMBER(N6), N6&gt;=5, NOT(ISBLANK(O6)))</formula>
    </cfRule>
    <cfRule type="expression" dxfId="61" priority="9">
      <formula>AND(ISNUMBER(N6), N6&gt;=5)</formula>
    </cfRule>
    <cfRule type="expression" dxfId="60" priority="10">
      <formula>AND(ISNUMBER(N6), N6&lt;5, NOT(ISBLANK(O6)))</formula>
    </cfRule>
    <cfRule type="expression" dxfId="59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zoomScale="115" zoomScaleNormal="115" workbookViewId="0">
      <selection activeCell="L50" sqref="L50:M5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1960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280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1962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2.5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284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1998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18"/>
      <c r="F16" s="619"/>
      <c r="G16" s="618"/>
      <c r="H16" s="617"/>
      <c r="I16" s="619"/>
      <c r="J16" s="583" t="s">
        <v>284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18"/>
      <c r="F17" s="618"/>
      <c r="G17" s="618"/>
      <c r="H17" s="617"/>
      <c r="I17" s="619"/>
      <c r="J17" s="583" t="s">
        <v>284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18"/>
      <c r="F18" s="618"/>
      <c r="G18" s="619"/>
      <c r="H18" s="617"/>
      <c r="I18" s="619"/>
      <c r="J18" s="583" t="s">
        <v>982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18"/>
      <c r="F19" s="618"/>
      <c r="G19" s="619"/>
      <c r="H19" s="617"/>
      <c r="I19" s="619"/>
      <c r="J19" s="583" t="s">
        <v>982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18"/>
      <c r="F20" s="618"/>
      <c r="G20" s="619"/>
      <c r="H20" s="617"/>
      <c r="I20" s="619"/>
      <c r="J20" s="583" t="s">
        <v>982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18"/>
      <c r="F21" s="618"/>
      <c r="G21" s="619"/>
      <c r="H21" s="617"/>
      <c r="I21" s="619"/>
      <c r="J21" s="583" t="s">
        <v>982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1998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18"/>
      <c r="F22" s="618"/>
      <c r="G22" s="619"/>
      <c r="H22" s="617"/>
      <c r="I22" s="619"/>
      <c r="J22" s="583" t="s">
        <v>982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18"/>
      <c r="F23" s="618"/>
      <c r="G23" s="619"/>
      <c r="H23" s="617"/>
      <c r="I23" s="619"/>
      <c r="J23" s="583" t="s">
        <v>284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18"/>
      <c r="F24" s="618"/>
      <c r="G24" s="619"/>
      <c r="H24" s="617"/>
      <c r="I24" s="619"/>
      <c r="J24" s="583" t="s">
        <v>284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325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18"/>
      <c r="F25" s="618"/>
      <c r="G25" s="619"/>
      <c r="H25" s="617"/>
      <c r="I25" s="619"/>
      <c r="J25" s="583" t="s">
        <v>284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18"/>
      <c r="F26" s="618"/>
      <c r="G26" s="619"/>
      <c r="H26" s="617"/>
      <c r="I26" s="619"/>
      <c r="J26" s="583" t="s">
        <v>284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18"/>
      <c r="F27" s="619"/>
      <c r="G27" s="619"/>
      <c r="H27" s="617"/>
      <c r="I27" s="619"/>
      <c r="J27" s="583" t="s">
        <v>284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618"/>
      <c r="F29" s="619"/>
      <c r="G29" s="619"/>
      <c r="H29" s="617"/>
      <c r="I29" s="373"/>
      <c r="J29" s="583" t="s">
        <v>500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18"/>
      <c r="F30" s="619"/>
      <c r="G30" s="619"/>
      <c r="H30" s="617"/>
      <c r="I30" s="373"/>
      <c r="J30" s="583" t="s">
        <v>500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18"/>
      <c r="F31" s="619"/>
      <c r="G31" s="619"/>
      <c r="H31" s="617"/>
      <c r="I31" s="373"/>
      <c r="J31" s="583" t="s">
        <v>500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18"/>
      <c r="F32" s="619"/>
      <c r="G32" s="619"/>
      <c r="H32" s="617"/>
      <c r="I32" s="373"/>
      <c r="J32" s="583" t="s">
        <v>500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618"/>
      <c r="F33" s="619"/>
      <c r="G33" s="619"/>
      <c r="H33" s="617"/>
      <c r="I33" s="373"/>
      <c r="J33" s="583" t="s">
        <v>500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20"/>
      <c r="F34" s="621"/>
      <c r="G34" s="621"/>
      <c r="H34" s="621"/>
      <c r="I34" s="607"/>
      <c r="J34" s="583" t="s">
        <v>500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21"/>
      <c r="I35" s="607"/>
      <c r="J35" s="583" t="s">
        <v>500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21"/>
      <c r="I36" s="607"/>
      <c r="J36" s="583" t="s">
        <v>500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26"/>
      <c r="F44" s="601"/>
      <c r="G44" s="601"/>
      <c r="H44" s="601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58" priority="1">
      <formula>MAX(FREQUENCY(IF(ISNUMBER(SEARCH(M6, $K$7:$K$44)), ROW($K$7:$K$44)), IF(ISNUMBER(SEARCH(M6, $K$7:$K$44))=FALSE, ROW($K$7:$K$44)))) &gt; 12</formula>
    </cfRule>
    <cfRule type="expression" dxfId="57" priority="2">
      <formula>MAX(FREQUENCY(IF(ISNUMBER(SEARCH(M6, $E$7:$E$44)), ROW($E$7:$E$44)), IF(ISNUMBER(SEARCH(M6, $E$7:$E$44))=FALSE, ROW($E$7:$E$44)))) &gt; 12</formula>
    </cfRule>
    <cfRule type="expression" dxfId="56" priority="3">
      <formula>MAX(FREQUENCY(IF(ISNUMBER(SEARCH(M6, $F$7:$F$44)), ROW($F$7:$F$44)), IF(ISNUMBER(SEARCH(M6, $F$7:$F$44))=FALSE, ROW($F$7:$F$44)))) &gt; 12</formula>
    </cfRule>
    <cfRule type="expression" dxfId="55" priority="4">
      <formula>MAX(FREQUENCY(IF(ISNUMBER(SEARCH(M6, $G$7:$G$44)), ROW($G$7:$G$44)), IF(ISNUMBER(SEARCH(M6, $G$7:$G$44))=FALSE, ROW($G$7:$G$44)))) &gt; 12</formula>
    </cfRule>
    <cfRule type="expression" dxfId="54" priority="5">
      <formula>MAX(FREQUENCY(IF(ISNUMBER(SEARCH(M6, $H$7:$H$44)), ROW($H$7:$H$44)), IF(ISNUMBER(SEARCH(M6, $H$7:$H$44))=FALSE, ROW($H$7:$H$44)))) &gt; 12</formula>
    </cfRule>
    <cfRule type="expression" dxfId="53" priority="6">
      <formula>MAX(FREQUENCY(IF(ISNUMBER(SEARCH(M6, $I$7:$I$44)), ROW($I$7:$I$44)), IF(ISNUMBER(SEARCH(M6, $I$7:$I$44))=FALSE, ROW($I$7:$I$44)))) &gt; 12</formula>
    </cfRule>
    <cfRule type="expression" dxfId="52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51" priority="8">
      <formula>AND(ISNUMBER(N6), N6&gt;=5, NOT(ISBLANK(O6)))</formula>
    </cfRule>
    <cfRule type="expression" dxfId="50" priority="9">
      <formula>AND(ISNUMBER(N6), N6&gt;=5)</formula>
    </cfRule>
    <cfRule type="expression" dxfId="49" priority="10">
      <formula>AND(ISNUMBER(N6), N6&lt;5, NOT(ISBLANK(O6)))</formula>
    </cfRule>
    <cfRule type="expression" dxfId="48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C1" zoomScale="115" zoomScaleNormal="115" workbookViewId="0">
      <selection activeCell="G24" sqref="G24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1999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280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1962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2000</v>
      </c>
      <c r="F6" s="605" t="s">
        <v>2000</v>
      </c>
      <c r="G6" s="605" t="s">
        <v>2000</v>
      </c>
      <c r="H6" s="605" t="s">
        <v>2000</v>
      </c>
      <c r="I6" s="605" t="s">
        <v>2000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2001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32"/>
      <c r="F12" s="618" t="s">
        <v>2002</v>
      </c>
      <c r="G12" s="618" t="s">
        <v>2002</v>
      </c>
      <c r="H12" s="618" t="s">
        <v>2002</v>
      </c>
      <c r="I12" s="618" t="s">
        <v>2002</v>
      </c>
      <c r="J12" s="583" t="s">
        <v>2003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284</v>
      </c>
      <c r="N12" s="326" cm="1">
        <f t="array" ref="N12">SUM(COUNTIFS(E7:K44, {"*Venus*","*Vaness*","*Vanness*"}))/2</f>
        <v>20</v>
      </c>
      <c r="O12" s="59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32"/>
      <c r="F13" s="618" t="s">
        <v>2002</v>
      </c>
      <c r="G13" s="618" t="s">
        <v>2002</v>
      </c>
      <c r="H13" s="618" t="s">
        <v>2002</v>
      </c>
      <c r="I13" s="618" t="s">
        <v>2002</v>
      </c>
      <c r="J13" s="583" t="s">
        <v>2003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32"/>
      <c r="F14" s="618" t="s">
        <v>2002</v>
      </c>
      <c r="G14" s="618" t="s">
        <v>2002</v>
      </c>
      <c r="H14" s="585" t="s">
        <v>2002</v>
      </c>
      <c r="I14" s="619" t="s">
        <v>2002</v>
      </c>
      <c r="J14" s="583" t="s">
        <v>2003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32"/>
      <c r="F15" s="618" t="s">
        <v>2004</v>
      </c>
      <c r="G15" s="618" t="s">
        <v>2002</v>
      </c>
      <c r="H15" s="585" t="s">
        <v>108</v>
      </c>
      <c r="I15" s="619" t="s">
        <v>108</v>
      </c>
      <c r="J15" s="583" t="s">
        <v>2003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1972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32"/>
      <c r="F16" s="618" t="s">
        <v>108</v>
      </c>
      <c r="G16" s="618" t="s">
        <v>2002</v>
      </c>
      <c r="H16" s="585" t="s">
        <v>108</v>
      </c>
      <c r="I16" s="619" t="s">
        <v>108</v>
      </c>
      <c r="J16" s="583" t="s">
        <v>2003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2005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32"/>
      <c r="F17" s="618" t="s">
        <v>462</v>
      </c>
      <c r="G17" s="618" t="s">
        <v>2002</v>
      </c>
      <c r="H17" s="585" t="s">
        <v>108</v>
      </c>
      <c r="I17" s="619" t="s">
        <v>108</v>
      </c>
      <c r="J17" s="583" t="s">
        <v>2003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2005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32"/>
      <c r="F18" s="618" t="s">
        <v>462</v>
      </c>
      <c r="G18" s="618" t="s">
        <v>2002</v>
      </c>
      <c r="H18" s="585" t="s">
        <v>108</v>
      </c>
      <c r="I18" s="619" t="s">
        <v>108</v>
      </c>
      <c r="J18" s="583" t="s">
        <v>284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32"/>
      <c r="F19" s="618" t="s">
        <v>382</v>
      </c>
      <c r="G19" s="618" t="s">
        <v>325</v>
      </c>
      <c r="H19" s="585" t="s">
        <v>108</v>
      </c>
      <c r="I19" s="619"/>
      <c r="J19" s="583" t="s">
        <v>284</v>
      </c>
      <c r="K19" s="608" t="s">
        <v>284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2005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32"/>
      <c r="F20" s="618" t="s">
        <v>382</v>
      </c>
      <c r="G20" s="618" t="s">
        <v>313</v>
      </c>
      <c r="H20" s="585" t="s">
        <v>419</v>
      </c>
      <c r="I20" s="619" t="s">
        <v>419</v>
      </c>
      <c r="J20" s="583" t="s">
        <v>284</v>
      </c>
      <c r="K20" s="608" t="s">
        <v>284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32"/>
      <c r="F21" s="618" t="s">
        <v>2006</v>
      </c>
      <c r="G21" s="618" t="s">
        <v>2007</v>
      </c>
      <c r="H21" s="585" t="s">
        <v>419</v>
      </c>
      <c r="I21" s="619" t="s">
        <v>419</v>
      </c>
      <c r="J21" s="583" t="s">
        <v>284</v>
      </c>
      <c r="K21" s="608" t="s">
        <v>284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1940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32"/>
      <c r="F22" s="618" t="s">
        <v>2006</v>
      </c>
      <c r="G22" s="619" t="s">
        <v>2007</v>
      </c>
      <c r="H22" s="585" t="s">
        <v>419</v>
      </c>
      <c r="I22" s="619" t="s">
        <v>419</v>
      </c>
      <c r="J22" s="583" t="s">
        <v>284</v>
      </c>
      <c r="K22" s="608" t="s">
        <v>284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32"/>
      <c r="F23" s="618" t="s">
        <v>2006</v>
      </c>
      <c r="G23" s="619" t="s">
        <v>2007</v>
      </c>
      <c r="H23" s="585" t="s">
        <v>54</v>
      </c>
      <c r="I23" s="619" t="s">
        <v>419</v>
      </c>
      <c r="J23" s="583" t="s">
        <v>500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32"/>
      <c r="F24" s="618" t="s">
        <v>2008</v>
      </c>
      <c r="G24" s="618" t="s">
        <v>454</v>
      </c>
      <c r="H24" s="585" t="s">
        <v>58</v>
      </c>
      <c r="I24" s="619" t="s">
        <v>419</v>
      </c>
      <c r="J24" s="583"/>
      <c r="K24" s="608" t="s">
        <v>500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325</v>
      </c>
      <c r="N24" s="334">
        <f>COUNTIF(E7:K44, "*Foo*")/2</f>
        <v>9</v>
      </c>
      <c r="O24" s="547" t="s">
        <v>2005</v>
      </c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32"/>
      <c r="F25" s="618" t="s">
        <v>2009</v>
      </c>
      <c r="G25" s="619" t="s">
        <v>1990</v>
      </c>
      <c r="H25" s="585" t="s">
        <v>58</v>
      </c>
      <c r="I25" s="619" t="s">
        <v>360</v>
      </c>
      <c r="J25" s="583" t="s">
        <v>284</v>
      </c>
      <c r="K25" s="608" t="s">
        <v>284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32"/>
      <c r="F26" s="618" t="s">
        <v>2009</v>
      </c>
      <c r="G26" s="619" t="s">
        <v>2010</v>
      </c>
      <c r="H26" s="585" t="s">
        <v>58</v>
      </c>
      <c r="I26" s="619" t="s">
        <v>57</v>
      </c>
      <c r="J26" s="583" t="s">
        <v>284</v>
      </c>
      <c r="K26" s="608" t="s">
        <v>284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32"/>
      <c r="F27" s="619" t="s">
        <v>2011</v>
      </c>
      <c r="G27" s="619" t="s">
        <v>503</v>
      </c>
      <c r="H27" s="585" t="s">
        <v>1553</v>
      </c>
      <c r="I27" s="619" t="s">
        <v>57</v>
      </c>
      <c r="J27" s="583" t="s">
        <v>500</v>
      </c>
      <c r="K27" s="608" t="s">
        <v>500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32"/>
      <c r="F28" s="619" t="s">
        <v>1074</v>
      </c>
      <c r="G28" s="619" t="s">
        <v>438</v>
      </c>
      <c r="H28" s="585" t="s">
        <v>526</v>
      </c>
      <c r="I28" s="373" t="s">
        <v>57</v>
      </c>
      <c r="J28" s="583" t="s">
        <v>284</v>
      </c>
      <c r="K28" s="608" t="s">
        <v>284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632"/>
      <c r="F29" s="619" t="s">
        <v>1074</v>
      </c>
      <c r="G29" s="619" t="s">
        <v>438</v>
      </c>
      <c r="H29" s="585" t="s">
        <v>526</v>
      </c>
      <c r="I29" s="373" t="s">
        <v>419</v>
      </c>
      <c r="J29" s="583" t="s">
        <v>500</v>
      </c>
      <c r="K29" s="608" t="s">
        <v>284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32"/>
      <c r="F30" s="619" t="s">
        <v>1074</v>
      </c>
      <c r="G30" s="619" t="s">
        <v>438</v>
      </c>
      <c r="H30" s="585" t="s">
        <v>526</v>
      </c>
      <c r="I30" s="373" t="s">
        <v>419</v>
      </c>
      <c r="J30" s="583" t="s">
        <v>284</v>
      </c>
      <c r="K30" s="608" t="s">
        <v>284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32"/>
      <c r="F31" s="619" t="s">
        <v>1074</v>
      </c>
      <c r="G31" s="619" t="s">
        <v>67</v>
      </c>
      <c r="H31" s="585" t="s">
        <v>420</v>
      </c>
      <c r="I31" s="373" t="s">
        <v>419</v>
      </c>
      <c r="J31" s="583" t="s">
        <v>500</v>
      </c>
      <c r="K31" s="608" t="s">
        <v>500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32"/>
      <c r="F32" s="619" t="s">
        <v>1074</v>
      </c>
      <c r="G32" s="619" t="s">
        <v>67</v>
      </c>
      <c r="H32" s="585" t="s">
        <v>420</v>
      </c>
      <c r="I32" s="373" t="s">
        <v>2012</v>
      </c>
      <c r="J32" s="583" t="s">
        <v>284</v>
      </c>
      <c r="K32" s="608" t="s">
        <v>284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632"/>
      <c r="F33" s="619" t="s">
        <v>1074</v>
      </c>
      <c r="G33" s="619" t="s">
        <v>67</v>
      </c>
      <c r="H33" s="585" t="s">
        <v>420</v>
      </c>
      <c r="I33" s="373" t="s">
        <v>2012</v>
      </c>
      <c r="J33" s="583" t="s">
        <v>500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32"/>
      <c r="F34" s="621"/>
      <c r="G34" s="621"/>
      <c r="H34" s="612" t="s">
        <v>420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 t="s">
        <v>420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08" t="s">
        <v>500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08" t="s">
        <v>284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0" t="s">
        <v>284</v>
      </c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0" t="s">
        <v>500</v>
      </c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0" t="s">
        <v>284</v>
      </c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33"/>
      <c r="F43" s="615"/>
      <c r="G43" s="601"/>
      <c r="H43" s="615"/>
      <c r="I43" s="624"/>
      <c r="J43" s="604"/>
      <c r="K43" s="610" t="s">
        <v>500</v>
      </c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34"/>
      <c r="F44" s="601"/>
      <c r="G44" s="601"/>
      <c r="H44" s="616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47" priority="1">
      <formula>MAX(FREQUENCY(IF(ISNUMBER(SEARCH(M6, $K$7:$K$44)), ROW($K$7:$K$44)), IF(ISNUMBER(SEARCH(M6, $K$7:$K$44))=FALSE, ROW($K$7:$K$44)))) &gt; 12</formula>
    </cfRule>
    <cfRule type="expression" dxfId="46" priority="2">
      <formula>MAX(FREQUENCY(IF(ISNUMBER(SEARCH(M6, $E$7:$E$44)), ROW($E$7:$E$44)), IF(ISNUMBER(SEARCH(M6, $E$7:$E$44))=FALSE, ROW($E$7:$E$44)))) &gt; 12</formula>
    </cfRule>
    <cfRule type="expression" dxfId="45" priority="3">
      <formula>MAX(FREQUENCY(IF(ISNUMBER(SEARCH(M6, $F$7:$F$44)), ROW($F$7:$F$44)), IF(ISNUMBER(SEARCH(M6, $F$7:$F$44))=FALSE, ROW($F$7:$F$44)))) &gt; 12</formula>
    </cfRule>
    <cfRule type="expression" dxfId="44" priority="4">
      <formula>MAX(FREQUENCY(IF(ISNUMBER(SEARCH(M6, $G$7:$G$44)), ROW($G$7:$G$44)), IF(ISNUMBER(SEARCH(M6, $G$7:$G$44))=FALSE, ROW($G$7:$G$44)))) &gt; 12</formula>
    </cfRule>
    <cfRule type="expression" dxfId="43" priority="5">
      <formula>MAX(FREQUENCY(IF(ISNUMBER(SEARCH(M6, $H$7:$H$44)), ROW($H$7:$H$44)), IF(ISNUMBER(SEARCH(M6, $H$7:$H$44))=FALSE, ROW($H$7:$H$44)))) &gt; 12</formula>
    </cfRule>
    <cfRule type="expression" dxfId="42" priority="6">
      <formula>MAX(FREQUENCY(IF(ISNUMBER(SEARCH(M6, $I$7:$I$44)), ROW($I$7:$I$44)), IF(ISNUMBER(SEARCH(M6, $I$7:$I$44))=FALSE, ROW($I$7:$I$44)))) &gt; 12</formula>
    </cfRule>
    <cfRule type="expression" dxfId="41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40" priority="8">
      <formula>AND(ISNUMBER(N6), N6&gt;=5, NOT(ISBLANK(O6)))</formula>
    </cfRule>
    <cfRule type="expression" dxfId="39" priority="9">
      <formula>AND(ISNUMBER(N6), N6&gt;=5)</formula>
    </cfRule>
    <cfRule type="expression" dxfId="38" priority="10">
      <formula>AND(ISNUMBER(N6), N6&lt;5, NOT(ISBLANK(O6)))</formula>
    </cfRule>
    <cfRule type="expression" dxfId="37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abSelected="1" topLeftCell="G1" zoomScale="115" zoomScaleNormal="115" workbookViewId="0">
      <selection activeCell="K17" sqref="K1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2013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1961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1962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2014</v>
      </c>
      <c r="F6" s="605" t="s">
        <v>2014</v>
      </c>
      <c r="G6" s="605" t="s">
        <v>2015</v>
      </c>
      <c r="H6" s="605" t="s">
        <v>2014</v>
      </c>
      <c r="I6" s="605" t="s">
        <v>2015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2016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10.5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87" t="s">
        <v>2017</v>
      </c>
      <c r="F11" s="587" t="s">
        <v>59</v>
      </c>
      <c r="G11" s="587" t="s">
        <v>673</v>
      </c>
      <c r="H11" s="587" t="s">
        <v>2017</v>
      </c>
      <c r="I11" s="627" t="s">
        <v>673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87" t="s">
        <v>2017</v>
      </c>
      <c r="F12" s="587" t="s">
        <v>2017</v>
      </c>
      <c r="G12" s="587" t="s">
        <v>673</v>
      </c>
      <c r="H12" s="587" t="s">
        <v>2017</v>
      </c>
      <c r="I12" s="627" t="s">
        <v>673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284</v>
      </c>
      <c r="N12" s="326">
        <f>SUM(COUNTIFS(E7:K44,"*Vanness*"))/2</f>
        <v>0</v>
      </c>
      <c r="O12" s="63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87" t="s">
        <v>2018</v>
      </c>
      <c r="F13" s="587" t="s">
        <v>389</v>
      </c>
      <c r="G13" s="587" t="s">
        <v>673</v>
      </c>
      <c r="H13" s="587" t="s">
        <v>2017</v>
      </c>
      <c r="I13" s="627" t="s">
        <v>673</v>
      </c>
      <c r="J13" s="583" t="s">
        <v>2019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22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 t="s">
        <v>2020</v>
      </c>
      <c r="F14" s="587" t="s">
        <v>389</v>
      </c>
      <c r="G14" s="587" t="s">
        <v>673</v>
      </c>
      <c r="H14" s="587" t="s">
        <v>2017</v>
      </c>
      <c r="I14" s="627" t="s">
        <v>673</v>
      </c>
      <c r="J14" s="583" t="s">
        <v>2019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4.5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87" t="s">
        <v>331</v>
      </c>
      <c r="F15" s="587" t="s">
        <v>61</v>
      </c>
      <c r="G15" s="587" t="s">
        <v>673</v>
      </c>
      <c r="H15" s="585" t="s">
        <v>2021</v>
      </c>
      <c r="I15" s="627" t="s">
        <v>2022</v>
      </c>
      <c r="J15" s="583" t="s">
        <v>2019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2023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87" t="s">
        <v>313</v>
      </c>
      <c r="F16" s="587" t="s">
        <v>61</v>
      </c>
      <c r="G16" s="587" t="s">
        <v>673</v>
      </c>
      <c r="H16" s="585" t="s">
        <v>2021</v>
      </c>
      <c r="I16" s="627" t="s">
        <v>2022</v>
      </c>
      <c r="J16" s="583" t="s">
        <v>2019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87" t="s">
        <v>59</v>
      </c>
      <c r="F17" s="587" t="s">
        <v>61</v>
      </c>
      <c r="G17" s="587" t="s">
        <v>673</v>
      </c>
      <c r="H17" s="585" t="s">
        <v>2021</v>
      </c>
      <c r="I17" s="627" t="s">
        <v>2022</v>
      </c>
      <c r="J17" s="583" t="s">
        <v>2019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7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87"/>
      <c r="F18" s="587" t="s">
        <v>61</v>
      </c>
      <c r="G18" s="587" t="s">
        <v>673</v>
      </c>
      <c r="H18" s="585" t="s">
        <v>2021</v>
      </c>
      <c r="I18" s="627" t="s">
        <v>2022</v>
      </c>
      <c r="J18" s="583" t="s">
        <v>2019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2005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87" t="s">
        <v>345</v>
      </c>
      <c r="F19" s="587" t="s">
        <v>1289</v>
      </c>
      <c r="G19" s="627" t="s">
        <v>56</v>
      </c>
      <c r="H19" s="585" t="s">
        <v>2021</v>
      </c>
      <c r="I19" s="627" t="s">
        <v>2022</v>
      </c>
      <c r="J19" s="583" t="s">
        <v>2019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87" t="s">
        <v>345</v>
      </c>
      <c r="F20" s="587" t="s">
        <v>1289</v>
      </c>
      <c r="G20" s="627" t="s">
        <v>56</v>
      </c>
      <c r="H20" s="585" t="s">
        <v>2021</v>
      </c>
      <c r="I20" s="627" t="s">
        <v>2022</v>
      </c>
      <c r="J20" s="583" t="s">
        <v>2019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87" t="s">
        <v>345</v>
      </c>
      <c r="F21" s="587" t="s">
        <v>1289</v>
      </c>
      <c r="G21" s="627" t="s">
        <v>56</v>
      </c>
      <c r="H21" s="585" t="s">
        <v>2021</v>
      </c>
      <c r="I21" s="627" t="s">
        <v>2022</v>
      </c>
      <c r="J21" s="583" t="s">
        <v>2019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871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87" t="s">
        <v>345</v>
      </c>
      <c r="F22" s="587" t="s">
        <v>1289</v>
      </c>
      <c r="G22" s="627" t="s">
        <v>2024</v>
      </c>
      <c r="H22" s="585" t="s">
        <v>2021</v>
      </c>
      <c r="I22" s="627" t="s">
        <v>2022</v>
      </c>
      <c r="J22" s="583" t="s">
        <v>2019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108</v>
      </c>
      <c r="N22" s="637">
        <f>COUNTIF(E7:K44, "*QiAn*")/2</f>
        <v>8.5</v>
      </c>
      <c r="O22" s="463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87" t="s">
        <v>345</v>
      </c>
      <c r="F23" s="587" t="s">
        <v>285</v>
      </c>
      <c r="G23" s="627" t="s">
        <v>2025</v>
      </c>
      <c r="H23" s="585" t="s">
        <v>2021</v>
      </c>
      <c r="I23" s="627" t="s">
        <v>2022</v>
      </c>
      <c r="J23" s="583" t="s">
        <v>2019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161</v>
      </c>
      <c r="N23" s="637">
        <f>COUNTIF(E7:K44, "*Wei Jun*")/2</f>
        <v>8.5</v>
      </c>
      <c r="O23" s="419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87" t="s">
        <v>2026</v>
      </c>
      <c r="F24" s="587" t="s">
        <v>745</v>
      </c>
      <c r="G24" s="627" t="s">
        <v>2025</v>
      </c>
      <c r="H24" s="587" t="s">
        <v>1544</v>
      </c>
      <c r="I24" s="627" t="s">
        <v>2022</v>
      </c>
      <c r="J24" s="583" t="s">
        <v>2019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325</v>
      </c>
      <c r="N24" s="349">
        <f>COUNTIF(E7:K44, "*Foo*")/2</f>
        <v>8</v>
      </c>
      <c r="O24" s="419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87" t="s">
        <v>2026</v>
      </c>
      <c r="F25" s="587" t="s">
        <v>745</v>
      </c>
      <c r="G25" s="627" t="s">
        <v>56</v>
      </c>
      <c r="H25" s="587" t="s">
        <v>1544</v>
      </c>
      <c r="I25" s="627" t="s">
        <v>2027</v>
      </c>
      <c r="J25" s="583"/>
      <c r="K25" s="608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2019</v>
      </c>
      <c r="N25" s="349">
        <f>COUNTIF(E7:K44, "*Ivan*")/2</f>
        <v>20</v>
      </c>
      <c r="O25" s="419" t="s">
        <v>2028</v>
      </c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87" t="s">
        <v>2026</v>
      </c>
      <c r="F26" s="587" t="s">
        <v>2029</v>
      </c>
      <c r="G26" s="627" t="s">
        <v>2030</v>
      </c>
      <c r="H26" s="587" t="s">
        <v>1544</v>
      </c>
      <c r="I26" s="627" t="s">
        <v>2031</v>
      </c>
      <c r="J26" s="583" t="s">
        <v>2019</v>
      </c>
      <c r="K26" s="608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2032</v>
      </c>
      <c r="N26" s="349">
        <f>COUNTIF(E7:K44, "*Rahhulann*")/2</f>
        <v>6</v>
      </c>
      <c r="O26" s="419" t="s">
        <v>2028</v>
      </c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87" t="s">
        <v>739</v>
      </c>
      <c r="F27" s="587" t="s">
        <v>745</v>
      </c>
      <c r="G27" s="627" t="s">
        <v>2033</v>
      </c>
      <c r="H27" s="587" t="s">
        <v>1544</v>
      </c>
      <c r="I27" s="627" t="s">
        <v>2031</v>
      </c>
      <c r="J27" s="583" t="s">
        <v>2019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2034</v>
      </c>
      <c r="N27" s="349">
        <f>COUNTIF(E7:K44, "*Lucas*")/2</f>
        <v>0</v>
      </c>
      <c r="O27" s="419" t="s">
        <v>2028</v>
      </c>
      <c r="P27" s="199"/>
      <c r="Q27" s="199"/>
      <c r="R27" s="63"/>
      <c r="S27" s="63"/>
      <c r="T27" s="63"/>
    </row>
    <row r="28" spans="2:20" ht="15" customHeight="1" thickBot="1">
      <c r="B28" s="266" t="s">
        <v>112</v>
      </c>
      <c r="C28" s="217" t="s">
        <v>85</v>
      </c>
      <c r="D28" s="267" t="s">
        <v>113</v>
      </c>
      <c r="E28" s="587" t="s">
        <v>58</v>
      </c>
      <c r="F28" s="587" t="s">
        <v>745</v>
      </c>
      <c r="G28" s="627" t="s">
        <v>2033</v>
      </c>
      <c r="H28" s="585" t="s">
        <v>2035</v>
      </c>
      <c r="I28" s="627" t="s">
        <v>2031</v>
      </c>
      <c r="J28" s="583" t="s">
        <v>2019</v>
      </c>
      <c r="K28" s="608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2036</v>
      </c>
      <c r="N28" s="334">
        <f>COUNTIF(E7:K44, "*Zi Ming*")/2</f>
        <v>0</v>
      </c>
      <c r="O28" s="550" t="s">
        <v>2028</v>
      </c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 t="s">
        <v>58</v>
      </c>
      <c r="F29" s="627" t="s">
        <v>285</v>
      </c>
      <c r="G29" s="627" t="s">
        <v>2033</v>
      </c>
      <c r="H29" s="585" t="s">
        <v>2035</v>
      </c>
      <c r="I29" s="627" t="s">
        <v>2031</v>
      </c>
      <c r="J29" s="583" t="s">
        <v>2019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87" t="s">
        <v>58</v>
      </c>
      <c r="F30" s="627" t="s">
        <v>285</v>
      </c>
      <c r="G30" s="627" t="s">
        <v>2033</v>
      </c>
      <c r="H30" s="585" t="s">
        <v>2022</v>
      </c>
      <c r="I30" s="628" t="s">
        <v>2037</v>
      </c>
      <c r="J30" s="583" t="s">
        <v>2019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 t="s">
        <v>2038</v>
      </c>
      <c r="F31" s="627" t="s">
        <v>285</v>
      </c>
      <c r="G31" s="627" t="s">
        <v>2033</v>
      </c>
      <c r="H31" s="585" t="s">
        <v>2022</v>
      </c>
      <c r="I31" s="628" t="s">
        <v>2037</v>
      </c>
      <c r="J31" s="583" t="s">
        <v>2019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 t="s">
        <v>2038</v>
      </c>
      <c r="F32" s="627" t="s">
        <v>285</v>
      </c>
      <c r="G32" s="627" t="s">
        <v>2033</v>
      </c>
      <c r="H32" s="585" t="s">
        <v>2022</v>
      </c>
      <c r="I32" s="628" t="s">
        <v>2037</v>
      </c>
      <c r="J32" s="583" t="s">
        <v>2019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87" t="s">
        <v>2038</v>
      </c>
      <c r="F33" s="627" t="s">
        <v>2039</v>
      </c>
      <c r="G33" s="627" t="s">
        <v>2033</v>
      </c>
      <c r="H33" s="585" t="s">
        <v>2022</v>
      </c>
      <c r="I33" s="628" t="s">
        <v>2037</v>
      </c>
      <c r="J33" s="583" t="s">
        <v>2019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 t="s">
        <v>2040</v>
      </c>
      <c r="I34" s="612" t="s">
        <v>2019</v>
      </c>
      <c r="J34" s="583" t="s">
        <v>2019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2"/>
      <c r="F35" s="612"/>
      <c r="G35" s="612"/>
      <c r="H35" s="612" t="s">
        <v>2040</v>
      </c>
      <c r="I35" s="612" t="s">
        <v>2019</v>
      </c>
      <c r="J35" s="583" t="s">
        <v>2019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2"/>
      <c r="F36" s="612"/>
      <c r="G36" s="612"/>
      <c r="H36" s="612" t="s">
        <v>2040</v>
      </c>
      <c r="I36" s="612" t="s">
        <v>2019</v>
      </c>
      <c r="J36" s="583" t="s">
        <v>2019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622"/>
      <c r="F37" s="612"/>
      <c r="G37" s="612"/>
      <c r="H37" s="612" t="s">
        <v>2040</v>
      </c>
      <c r="I37" s="612" t="s">
        <v>2019</v>
      </c>
      <c r="J37" s="583" t="s">
        <v>2019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625"/>
      <c r="F38" s="612"/>
      <c r="G38" s="612"/>
      <c r="H38" s="612" t="s">
        <v>2040</v>
      </c>
      <c r="I38" s="612" t="s">
        <v>2019</v>
      </c>
      <c r="J38" s="583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625"/>
      <c r="F39" s="612"/>
      <c r="G39" s="612"/>
      <c r="H39" s="612" t="s">
        <v>2040</v>
      </c>
      <c r="I39" s="612" t="s">
        <v>2019</v>
      </c>
      <c r="J39" s="583" t="s">
        <v>2019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25"/>
      <c r="F40" s="612"/>
      <c r="G40" s="612"/>
      <c r="H40" s="612" t="s">
        <v>2040</v>
      </c>
      <c r="I40" s="612" t="s">
        <v>2019</v>
      </c>
      <c r="J40" s="583" t="s">
        <v>2019</v>
      </c>
      <c r="K40" s="612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25"/>
      <c r="F41" s="612"/>
      <c r="G41" s="612"/>
      <c r="H41" s="615"/>
      <c r="I41" s="612" t="s">
        <v>2019</v>
      </c>
      <c r="J41" s="583" t="s">
        <v>2019</v>
      </c>
      <c r="K41" s="612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 t="s">
        <v>2019</v>
      </c>
      <c r="J42" s="583" t="s">
        <v>2019</v>
      </c>
      <c r="K42" s="615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M6:M28">
    <cfRule type="expression" dxfId="36" priority="1">
      <formula>MAX(FREQUENCY(IF(ISNUMBER(SEARCH(M6, $K$7:$K$44)), ROW($K$7:$K$44)), IF(ISNUMBER(SEARCH(M6, $K$7:$K$44))=FALSE, ROW($K$7:$K$44)))) &gt; 12</formula>
    </cfRule>
    <cfRule type="expression" dxfId="35" priority="2">
      <formula>MAX(FREQUENCY(IF(ISNUMBER(SEARCH(M6, $E$7:$E$44)), ROW($E$7:$E$44)), IF(ISNUMBER(SEARCH(M6, $E$7:$E$44))=FALSE, ROW($E$7:$E$44)))) &gt; 12</formula>
    </cfRule>
    <cfRule type="expression" dxfId="34" priority="3">
      <formula>MAX(FREQUENCY(IF(ISNUMBER(SEARCH(M6, $F$7:$F$44)), ROW($F$7:$F$44)), IF(ISNUMBER(SEARCH(M6, $F$7:$F$44))=FALSE, ROW($F$7:$F$44)))) &gt; 12</formula>
    </cfRule>
    <cfRule type="expression" dxfId="33" priority="4">
      <formula>MAX(FREQUENCY(IF(ISNUMBER(SEARCH(M6, $G$7:$G$44)), ROW($G$7:$G$44)), IF(ISNUMBER(SEARCH(M6, $G$7:$G$44))=FALSE, ROW($G$7:$G$44)))) &gt; 12</formula>
    </cfRule>
    <cfRule type="expression" dxfId="32" priority="5">
      <formula>MAX(FREQUENCY(IF(ISNUMBER(SEARCH(M6, $H$7:$H$44)), ROW($H$7:$H$44)), IF(ISNUMBER(SEARCH(M6, $H$7:$H$44))=FALSE, ROW($H$7:$H$44)))) &gt; 12</formula>
    </cfRule>
    <cfRule type="expression" dxfId="31" priority="6">
      <formula>MAX(FREQUENCY(IF(ISNUMBER(SEARCH(M6, $I$7:$I$44)), ROW($I$7:$I$44)), IF(ISNUMBER(SEARCH(M6, $I$7:$I$44))=FALSE, ROW($I$7:$I$44)))) &gt; 12</formula>
    </cfRule>
    <cfRule type="expression" dxfId="30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29" priority="8">
      <formula>AND(ISNUMBER(N6), N6&gt;=5, NOT(ISBLANK(O6)))</formula>
    </cfRule>
    <cfRule type="expression" dxfId="28" priority="9">
      <formula>AND(ISNUMBER(N6), N6&gt;=5)</formula>
    </cfRule>
    <cfRule type="expression" dxfId="27" priority="10">
      <formula>AND(ISNUMBER(N6), N6&lt;5, NOT(ISBLANK(O6)))</formula>
    </cfRule>
    <cfRule type="expression" dxfId="26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B1:T61"/>
  <sheetViews>
    <sheetView zoomScale="115" zoomScaleNormal="115" workbookViewId="0">
      <selection activeCell="J24" sqref="J24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3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2041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1961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1962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2042</v>
      </c>
      <c r="F6" s="605" t="s">
        <v>2043</v>
      </c>
      <c r="G6" s="605" t="s">
        <v>2042</v>
      </c>
      <c r="H6" s="605" t="s">
        <v>2044</v>
      </c>
      <c r="I6" s="605" t="s">
        <v>2042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/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87"/>
      <c r="F11" s="587"/>
      <c r="G11" s="587"/>
      <c r="H11" s="585"/>
      <c r="I11" s="627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87"/>
      <c r="F12" s="587"/>
      <c r="G12" s="587"/>
      <c r="H12" s="585"/>
      <c r="I12" s="627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284</v>
      </c>
      <c r="N12" s="326">
        <f>SUM(COUNTIFS(E7:K44,"*Vanness*"))/2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87"/>
      <c r="F13" s="587"/>
      <c r="G13" s="587"/>
      <c r="H13" s="585"/>
      <c r="I13" s="627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/>
      <c r="F14" s="587"/>
      <c r="G14" s="587"/>
      <c r="H14" s="585"/>
      <c r="I14" s="627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87"/>
      <c r="F15" s="587"/>
      <c r="G15" s="587"/>
      <c r="H15" s="585"/>
      <c r="I15" s="627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2023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87"/>
      <c r="F16" s="627"/>
      <c r="G16" s="587"/>
      <c r="H16" s="585"/>
      <c r="I16" s="627"/>
      <c r="J16" s="583"/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87"/>
      <c r="F17" s="587"/>
      <c r="G17" s="587"/>
      <c r="H17" s="585"/>
      <c r="I17" s="627"/>
      <c r="J17" s="583"/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87"/>
      <c r="F18" s="587"/>
      <c r="G18" s="627"/>
      <c r="H18" s="585"/>
      <c r="I18" s="627"/>
      <c r="J18" s="583"/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87"/>
      <c r="F19" s="587"/>
      <c r="G19" s="627"/>
      <c r="H19" s="585"/>
      <c r="I19" s="627"/>
      <c r="J19" s="583"/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87"/>
      <c r="F20" s="587"/>
      <c r="G20" s="627"/>
      <c r="H20" s="585"/>
      <c r="I20" s="627"/>
      <c r="J20" s="583"/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87"/>
      <c r="F21" s="587"/>
      <c r="G21" s="627"/>
      <c r="H21" s="585"/>
      <c r="I21" s="627"/>
      <c r="J21" s="583"/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2045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87"/>
      <c r="F22" s="587"/>
      <c r="G22" s="627"/>
      <c r="H22" s="585"/>
      <c r="I22" s="627"/>
      <c r="J22" s="583"/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108</v>
      </c>
      <c r="N22" s="637">
        <f>COUNTIF(E7:K44, "*QiAn*")/2</f>
        <v>0</v>
      </c>
      <c r="O22" s="463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87"/>
      <c r="F23" s="587"/>
      <c r="G23" s="627"/>
      <c r="H23" s="585"/>
      <c r="I23" s="627"/>
      <c r="J23" s="583"/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161</v>
      </c>
      <c r="N23" s="637">
        <f>COUNTIF(E7:K44, "*Wei Jun*")/2</f>
        <v>0</v>
      </c>
      <c r="O23" s="419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87"/>
      <c r="F24" s="587"/>
      <c r="G24" s="627"/>
      <c r="H24" s="585"/>
      <c r="I24" s="627"/>
      <c r="J24" s="583"/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325</v>
      </c>
      <c r="N24" s="349">
        <f>COUNTIF(E7:K44, "*Foo*")/2</f>
        <v>0</v>
      </c>
      <c r="O24" s="419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87"/>
      <c r="F25" s="587"/>
      <c r="G25" s="627"/>
      <c r="H25" s="585"/>
      <c r="I25" s="627"/>
      <c r="J25" s="583"/>
      <c r="K25" s="608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2019</v>
      </c>
      <c r="N25" s="349">
        <f>COUNTIF(E7:K44, "*Ivan*")/2</f>
        <v>0</v>
      </c>
      <c r="O25" s="4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87"/>
      <c r="F26" s="587"/>
      <c r="G26" s="627"/>
      <c r="H26" s="585"/>
      <c r="I26" s="627"/>
      <c r="J26" s="583"/>
      <c r="K26" s="608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2032</v>
      </c>
      <c r="N26" s="349">
        <f>COUNTIF(E7:K44, "*Rahhulann*")/2</f>
        <v>0</v>
      </c>
      <c r="O26" s="4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87"/>
      <c r="F27" s="627"/>
      <c r="G27" s="627"/>
      <c r="H27" s="585"/>
      <c r="I27" s="627"/>
      <c r="J27" s="583"/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2034</v>
      </c>
      <c r="N27" s="349">
        <f>COUNTIF(E7:K44, "*Lucas*")/2</f>
        <v>0</v>
      </c>
      <c r="O27" s="419"/>
      <c r="P27" s="199"/>
      <c r="Q27" s="199"/>
      <c r="R27" s="63"/>
      <c r="S27" s="63"/>
      <c r="T27" s="63"/>
    </row>
    <row r="28" spans="2:20" ht="15" customHeight="1" thickBot="1">
      <c r="B28" s="266" t="s">
        <v>112</v>
      </c>
      <c r="C28" s="217" t="s">
        <v>85</v>
      </c>
      <c r="D28" s="267" t="s">
        <v>113</v>
      </c>
      <c r="E28" s="587"/>
      <c r="F28" s="627"/>
      <c r="G28" s="627"/>
      <c r="H28" s="585"/>
      <c r="I28" s="628"/>
      <c r="J28" s="583"/>
      <c r="K28" s="608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2036</v>
      </c>
      <c r="N28" s="334">
        <f>COUNTIF(E7:K44, "*Zi Ming*")/2</f>
        <v>0</v>
      </c>
      <c r="O28" s="550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/>
      <c r="F29" s="627"/>
      <c r="G29" s="627"/>
      <c r="H29" s="585"/>
      <c r="I29" s="628"/>
      <c r="J29" s="583"/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87"/>
      <c r="F30" s="627"/>
      <c r="G30" s="627"/>
      <c r="H30" s="585"/>
      <c r="I30" s="628"/>
      <c r="J30" s="583"/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/>
      <c r="F31" s="627"/>
      <c r="G31" s="627"/>
      <c r="H31" s="585"/>
      <c r="I31" s="628"/>
      <c r="J31" s="583"/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/>
      <c r="F32" s="627"/>
      <c r="G32" s="627"/>
      <c r="H32" s="585"/>
      <c r="I32" s="628"/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87"/>
      <c r="F33" s="627"/>
      <c r="G33" s="627"/>
      <c r="H33" s="585"/>
      <c r="I33" s="628"/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/>
      <c r="I34" s="607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M6:M28">
    <cfRule type="expression" dxfId="25" priority="1">
      <formula>MAX(FREQUENCY(IF(ISNUMBER(SEARCH(M6, $K$7:$K$44)), ROW($K$7:$K$44)), IF(ISNUMBER(SEARCH(M6, $K$7:$K$44))=FALSE, ROW($K$7:$K$44)))) &gt; 12</formula>
    </cfRule>
    <cfRule type="expression" dxfId="24" priority="2">
      <formula>MAX(FREQUENCY(IF(ISNUMBER(SEARCH(M6, $E$7:$E$44)), ROW($E$7:$E$44)), IF(ISNUMBER(SEARCH(M6, $E$7:$E$44))=FALSE, ROW($E$7:$E$44)))) &gt; 12</formula>
    </cfRule>
    <cfRule type="expression" dxfId="23" priority="3">
      <formula>MAX(FREQUENCY(IF(ISNUMBER(SEARCH(M6, $F$7:$F$44)), ROW($F$7:$F$44)), IF(ISNUMBER(SEARCH(M6, $F$7:$F$44))=FALSE, ROW($F$7:$F$44)))) &gt; 12</formula>
    </cfRule>
    <cfRule type="expression" dxfId="22" priority="4">
      <formula>MAX(FREQUENCY(IF(ISNUMBER(SEARCH(M6, $G$7:$G$44)), ROW($G$7:$G$44)), IF(ISNUMBER(SEARCH(M6, $G$7:$G$44))=FALSE, ROW($G$7:$G$44)))) &gt; 12</formula>
    </cfRule>
    <cfRule type="expression" dxfId="21" priority="5">
      <formula>MAX(FREQUENCY(IF(ISNUMBER(SEARCH(M6, $H$7:$H$44)), ROW($H$7:$H$44)), IF(ISNUMBER(SEARCH(M6, $H$7:$H$44))=FALSE, ROW($H$7:$H$44)))) &gt; 12</formula>
    </cfRule>
    <cfRule type="expression" dxfId="20" priority="6">
      <formula>MAX(FREQUENCY(IF(ISNUMBER(SEARCH(M6, $I$7:$I$44)), ROW($I$7:$I$44)), IF(ISNUMBER(SEARCH(M6, $I$7:$I$44))=FALSE, ROW($I$7:$I$44)))) &gt; 12</formula>
    </cfRule>
    <cfRule type="expression" dxfId="19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18" priority="8">
      <formula>AND(ISNUMBER(N6), N6&gt;=5, NOT(ISBLANK(O6)))</formula>
    </cfRule>
    <cfRule type="expression" dxfId="17" priority="9">
      <formula>AND(ISNUMBER(N6), N6&gt;=5)</formula>
    </cfRule>
    <cfRule type="expression" dxfId="16" priority="10">
      <formula>AND(ISNUMBER(N6), N6&lt;5, NOT(ISBLANK(O6)))</formula>
    </cfRule>
    <cfRule type="expression" dxfId="15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B1:T61"/>
  <sheetViews>
    <sheetView topLeftCell="B8" zoomScale="115" zoomScaleNormal="115" workbookViewId="0">
      <selection activeCell="H27" sqref="H2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1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2046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1961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1962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2047</v>
      </c>
      <c r="F6" s="605" t="s">
        <v>2047</v>
      </c>
      <c r="G6" s="605" t="s">
        <v>2047</v>
      </c>
      <c r="H6" s="605" t="s">
        <v>2047</v>
      </c>
      <c r="I6" s="605" t="s">
        <v>2047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6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/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87"/>
      <c r="F11" s="587"/>
      <c r="G11" s="587"/>
      <c r="H11" s="585"/>
      <c r="I11" s="627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87"/>
      <c r="F12" s="587"/>
      <c r="G12" s="587"/>
      <c r="H12" s="585"/>
      <c r="I12" s="627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284</v>
      </c>
      <c r="N12" s="326">
        <f>SUM(COUNTIFS(E7:K44,"*Vanness*"))/2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87"/>
      <c r="F13" s="587"/>
      <c r="G13" s="587"/>
      <c r="H13" s="585"/>
      <c r="I13" s="627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/>
      <c r="F14" s="587"/>
      <c r="G14" s="587"/>
      <c r="H14" s="585"/>
      <c r="I14" s="627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87"/>
      <c r="F15" s="587"/>
      <c r="G15" s="587"/>
      <c r="H15" s="585"/>
      <c r="I15" s="627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2023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87"/>
      <c r="F16" s="627"/>
      <c r="G16" s="587"/>
      <c r="H16" s="585"/>
      <c r="I16" s="627"/>
      <c r="J16" s="583"/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87"/>
      <c r="F17" s="587"/>
      <c r="G17" s="587"/>
      <c r="H17" s="585"/>
      <c r="I17" s="627"/>
      <c r="J17" s="583"/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87"/>
      <c r="F18" s="587"/>
      <c r="G18" s="627"/>
      <c r="H18" s="585"/>
      <c r="I18" s="627"/>
      <c r="J18" s="583"/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87"/>
      <c r="F19" s="587"/>
      <c r="G19" s="627"/>
      <c r="H19" s="585"/>
      <c r="I19" s="627"/>
      <c r="J19" s="583"/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87"/>
      <c r="F20" s="587"/>
      <c r="G20" s="627"/>
      <c r="H20" s="585"/>
      <c r="I20" s="627"/>
      <c r="J20" s="583"/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87"/>
      <c r="F21" s="587"/>
      <c r="G21" s="627" t="s">
        <v>56</v>
      </c>
      <c r="H21" s="585"/>
      <c r="I21" s="627"/>
      <c r="J21" s="583"/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2045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87"/>
      <c r="F22" s="587"/>
      <c r="G22" s="627" t="s">
        <v>56</v>
      </c>
      <c r="H22" s="585"/>
      <c r="I22" s="627"/>
      <c r="J22" s="583"/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108</v>
      </c>
      <c r="N22" s="637">
        <f>COUNTIF(E7:K44, "*QiAn*")/2</f>
        <v>0</v>
      </c>
      <c r="O22" s="463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87"/>
      <c r="F23" s="587"/>
      <c r="G23" s="627" t="s">
        <v>56</v>
      </c>
      <c r="H23" s="585"/>
      <c r="I23" s="627"/>
      <c r="J23" s="583"/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161</v>
      </c>
      <c r="N23" s="637">
        <f>COUNTIF(E7:K44, "*Wei Jun*")/2</f>
        <v>0</v>
      </c>
      <c r="O23" s="419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87"/>
      <c r="F24" s="587"/>
      <c r="G24" s="627" t="s">
        <v>56</v>
      </c>
      <c r="H24" s="585"/>
      <c r="I24" s="627"/>
      <c r="J24" s="583"/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325</v>
      </c>
      <c r="N24" s="349">
        <f>COUNTIF(E7:K44, "*Foo*")/2</f>
        <v>0</v>
      </c>
      <c r="O24" s="419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87"/>
      <c r="F25" s="587"/>
      <c r="G25" s="627" t="s">
        <v>56</v>
      </c>
      <c r="H25" s="585"/>
      <c r="I25" s="627"/>
      <c r="J25" s="583"/>
      <c r="K25" s="608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2019</v>
      </c>
      <c r="N25" s="349">
        <f>COUNTIF(E7:K44, "*Ivan*")/2</f>
        <v>0</v>
      </c>
      <c r="O25" s="4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87"/>
      <c r="F26" s="587"/>
      <c r="G26" s="627" t="s">
        <v>56</v>
      </c>
      <c r="H26" s="585"/>
      <c r="I26" s="627"/>
      <c r="J26" s="583"/>
      <c r="K26" s="608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2032</v>
      </c>
      <c r="N26" s="349">
        <f>COUNTIF(E7:K44, "*Rahhulann*")/2</f>
        <v>0</v>
      </c>
      <c r="O26" s="4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87"/>
      <c r="F27" s="627"/>
      <c r="G27" s="627" t="s">
        <v>56</v>
      </c>
      <c r="H27" s="585"/>
      <c r="I27" s="627"/>
      <c r="J27" s="583"/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2034</v>
      </c>
      <c r="N27" s="349">
        <f>COUNTIF(E7:K44, "*Lucas*")/2</f>
        <v>0</v>
      </c>
      <c r="O27" s="419"/>
      <c r="P27" s="199"/>
      <c r="Q27" s="199"/>
      <c r="R27" s="63"/>
      <c r="S27" s="63"/>
      <c r="T27" s="63"/>
    </row>
    <row r="28" spans="2:20" ht="15" customHeight="1" thickBot="1">
      <c r="B28" s="266" t="s">
        <v>112</v>
      </c>
      <c r="C28" s="217" t="s">
        <v>85</v>
      </c>
      <c r="D28" s="267" t="s">
        <v>113</v>
      </c>
      <c r="E28" s="587"/>
      <c r="F28" s="627"/>
      <c r="G28" s="627" t="s">
        <v>56</v>
      </c>
      <c r="H28" s="585"/>
      <c r="I28" s="627"/>
      <c r="J28" s="583"/>
      <c r="K28" s="608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2036</v>
      </c>
      <c r="N28" s="334">
        <f>COUNTIF(E7:K44, "*Zi Ming*")/2</f>
        <v>0</v>
      </c>
      <c r="O28" s="550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/>
      <c r="F29" s="627"/>
      <c r="G29" s="627" t="s">
        <v>56</v>
      </c>
      <c r="H29" s="585"/>
      <c r="I29" s="628"/>
      <c r="J29" s="583"/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87"/>
      <c r="F30" s="627"/>
      <c r="G30" s="627" t="s">
        <v>56</v>
      </c>
      <c r="H30" s="585"/>
      <c r="I30" s="628"/>
      <c r="J30" s="583"/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/>
      <c r="F31" s="627"/>
      <c r="G31" s="627" t="s">
        <v>56</v>
      </c>
      <c r="H31" s="585"/>
      <c r="I31" s="628"/>
      <c r="J31" s="583"/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/>
      <c r="F32" s="627"/>
      <c r="G32" s="627" t="s">
        <v>56</v>
      </c>
      <c r="H32" s="585"/>
      <c r="I32" s="628"/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87"/>
      <c r="F33" s="627"/>
      <c r="G33" s="627"/>
      <c r="H33" s="585"/>
      <c r="I33" s="628"/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/>
      <c r="I34" s="612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M6:M28">
    <cfRule type="expression" dxfId="14" priority="1">
      <formula>MAX(FREQUENCY(IF(ISNUMBER(SEARCH(M6, $K$7:$K$44)), ROW($K$7:$K$44)), IF(ISNUMBER(SEARCH(M6, $K$7:$K$44))=FALSE, ROW($K$7:$K$44)))) &gt; 12</formula>
    </cfRule>
    <cfRule type="expression" dxfId="13" priority="2">
      <formula>MAX(FREQUENCY(IF(ISNUMBER(SEARCH(M6, $E$7:$E$44)), ROW($E$7:$E$44)), IF(ISNUMBER(SEARCH(M6, $E$7:$E$44))=FALSE, ROW($E$7:$E$44)))) &gt; 12</formula>
    </cfRule>
    <cfRule type="expression" dxfId="12" priority="3">
      <formula>MAX(FREQUENCY(IF(ISNUMBER(SEARCH(M6, $F$7:$F$44)), ROW($F$7:$F$44)), IF(ISNUMBER(SEARCH(M6, $F$7:$F$44))=FALSE, ROW($F$7:$F$44)))) &gt; 12</formula>
    </cfRule>
    <cfRule type="expression" dxfId="11" priority="4">
      <formula>MAX(FREQUENCY(IF(ISNUMBER(SEARCH(M6, $G$7:$G$44)), ROW($G$7:$G$44)), IF(ISNUMBER(SEARCH(M6, $G$7:$G$44))=FALSE, ROW($G$7:$G$44)))) &gt; 12</formula>
    </cfRule>
    <cfRule type="expression" dxfId="10" priority="5">
      <formula>MAX(FREQUENCY(IF(ISNUMBER(SEARCH(M6, $H$7:$H$44)), ROW($H$7:$H$44)), IF(ISNUMBER(SEARCH(M6, $H$7:$H$44))=FALSE, ROW($H$7:$H$44)))) &gt; 12</formula>
    </cfRule>
    <cfRule type="expression" dxfId="9" priority="6">
      <formula>MAX(FREQUENCY(IF(ISNUMBER(SEARCH(M6, $I$7:$I$44)), ROW($I$7:$I$44)), IF(ISNUMBER(SEARCH(M6, $I$7:$I$44))=FALSE, ROW($I$7:$I$44)))) &gt; 12</formula>
    </cfRule>
    <cfRule type="expression" dxfId="8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7" priority="8">
      <formula>AND(ISNUMBER(N6), N6&gt;=5, NOT(ISBLANK(O6)))</formula>
    </cfRule>
    <cfRule type="expression" dxfId="6" priority="9">
      <formula>AND(ISNUMBER(N6), N6&gt;=5)</formula>
    </cfRule>
    <cfRule type="expression" dxfId="5" priority="10">
      <formula>AND(ISNUMBER(N6), N6&lt;5, NOT(ISBLANK(O6)))</formula>
    </cfRule>
    <cfRule type="expression" dxfId="4" priority="11">
      <formula>AND(ISNUMBER(N6), N6&lt;5, ISBLANK(O6))</formula>
    </cfRule>
  </conditionalFormatting>
  <dataValidations count="1">
    <dataValidation allowBlank="1" showInputMessage="1" showErrorMessage="1" sqref="E7:K44" xr:uid="{E7A6B429-20D2-4DED-BDC2-2796D61CE290}"/>
  </dataValidations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B1:T61"/>
  <sheetViews>
    <sheetView zoomScale="115" zoomScaleNormal="115" workbookViewId="0">
      <selection activeCell="J6" sqref="J6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2048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45298</v>
      </c>
      <c r="F5" s="223">
        <v>45329</v>
      </c>
      <c r="G5" s="223">
        <v>45358</v>
      </c>
      <c r="H5" s="223">
        <v>45389</v>
      </c>
      <c r="I5" s="223">
        <v>45419</v>
      </c>
      <c r="J5" s="223">
        <v>45450</v>
      </c>
      <c r="K5" s="223">
        <v>45480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2049</v>
      </c>
      <c r="F6" s="605" t="s">
        <v>2049</v>
      </c>
      <c r="G6" s="605" t="s">
        <v>2049</v>
      </c>
      <c r="H6" s="605" t="s">
        <v>2049</v>
      </c>
      <c r="I6" s="605" t="s">
        <v>2049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" priority="1">
      <formula>AND(ISNUMBER(N6), N6&gt;=5, NOT(ISBLANK(O6)))</formula>
    </cfRule>
    <cfRule type="expression" dxfId="2" priority="2">
      <formula>AND(ISNUMBER(N6), N6&gt;=5)</formula>
    </cfRule>
    <cfRule type="expression" dxfId="1" priority="3">
      <formula>AND(ISNUMBER(N6), N6&lt;5, NOT(ISBLANK(O6)))</formula>
    </cfRule>
    <cfRule type="expression" dxfId="0" priority="4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ALEX YEW JIAN FENG</cp:lastModifiedBy>
  <cp:revision/>
  <dcterms:created xsi:type="dcterms:W3CDTF">2015-06-05T18:17:20Z</dcterms:created>
  <dcterms:modified xsi:type="dcterms:W3CDTF">2024-06-12T08:45:49Z</dcterms:modified>
  <cp:category/>
  <cp:contentStatus/>
</cp:coreProperties>
</file>