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8"/>
  <workbookPr filterPrivacy="1"/>
  <xr:revisionPtr revIDLastSave="27549" documentId="101_{C41BB324-3EAE-5148-95F2-E4AD19BF45B2}" xr6:coauthVersionLast="47" xr6:coauthVersionMax="47" xr10:uidLastSave="{2377AA94-796B-449F-BDE7-DFA5839EAAD5}"/>
  <bookViews>
    <workbookView xWindow="-120" yWindow="-120" windowWidth="29040" windowHeight="15720" firstSheet="123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9 Sep 2024  " sheetId="108" state="hidden" r:id="rId17"/>
    <sheet name="16 Sep 2024   " sheetId="109" state="hidden" r:id="rId18"/>
    <sheet name="23 Sep 2024    " sheetId="110" state="hidden" r:id="rId19"/>
    <sheet name="30 Sep 2024    " sheetId="111" state="hidden" r:id="rId20"/>
    <sheet name="1 May 2024" sheetId="127" state="hidden" r:id="rId21"/>
    <sheet name="6 May 2024 " sheetId="90" state="hidden" r:id="rId22"/>
    <sheet name="13 May 2024 " sheetId="91" state="hidden" r:id="rId23"/>
    <sheet name="29 Apr 2024" sheetId="89" state="hidden" r:id="rId24"/>
    <sheet name="22 Apr 2024" sheetId="88" state="hidden" r:id="rId25"/>
    <sheet name="15 Apr 2024" sheetId="87" state="hidden" r:id="rId26"/>
    <sheet name="8 Apr 2024" sheetId="86" state="hidden" r:id="rId27"/>
    <sheet name="1 Apr 2024" sheetId="85" state="hidden" r:id="rId28"/>
    <sheet name="25 Mar 2024" sheetId="84" state="hidden" r:id="rId29"/>
    <sheet name="18 Mar 2024" sheetId="83" state="hidden" r:id="rId30"/>
    <sheet name="11 Mar 2024" sheetId="79" state="hidden" r:id="rId31"/>
    <sheet name="4 Mar 2024" sheetId="78" state="hidden" r:id="rId32"/>
    <sheet name="26 Feb 2024 (2)" sheetId="82" state="hidden" r:id="rId33"/>
    <sheet name="26 Feb 2024 (1)" sheetId="77" state="hidden" r:id="rId34"/>
    <sheet name="19 Feb 2024" sheetId="76" state="hidden" r:id="rId35"/>
    <sheet name="14 Feb 2024" sheetId="75" state="hidden" r:id="rId36"/>
    <sheet name="5 Feb 2024" sheetId="74" state="hidden" r:id="rId37"/>
    <sheet name="29 Jan 2024  (2)" sheetId="81" state="hidden" r:id="rId38"/>
    <sheet name="29 Jan 2024 (1)" sheetId="73" state="hidden" r:id="rId39"/>
    <sheet name="22 Jan 2024" sheetId="72" state="hidden" r:id="rId40"/>
    <sheet name="15 Jan 2024" sheetId="71" state="hidden" r:id="rId41"/>
    <sheet name="8 Jan 2024" sheetId="69" state="hidden" r:id="rId42"/>
    <sheet name="18 Dec 2023" sheetId="68" state="hidden" r:id="rId43"/>
    <sheet name="11 Dec 2023" sheetId="67" state="hidden" r:id="rId44"/>
    <sheet name="4 Dec 2023 " sheetId="66" state="hidden" r:id="rId45"/>
    <sheet name="27 Nov 2023" sheetId="65" state="hidden" r:id="rId46"/>
    <sheet name="20 Nov 2023" sheetId="64" state="hidden" r:id="rId47"/>
    <sheet name="13 Nov 2023" sheetId="63" state="hidden" r:id="rId48"/>
    <sheet name="6 Nov 2023" sheetId="62" state="hidden" r:id="rId49"/>
    <sheet name="30 Oct 2023" sheetId="61" state="hidden" r:id="rId50"/>
    <sheet name="23 Oct 2023" sheetId="60" state="hidden" r:id="rId51"/>
    <sheet name="16 Oct 2023" sheetId="59" state="hidden" r:id="rId52"/>
    <sheet name="9 Oct 2023" sheetId="58" state="hidden" r:id="rId53"/>
    <sheet name="2 Oct 2023" sheetId="57" state="hidden" r:id="rId54"/>
    <sheet name="25 Sept 2023" sheetId="56" state="hidden" r:id="rId55"/>
    <sheet name="18 Sept 2023" sheetId="55" state="hidden" r:id="rId56"/>
    <sheet name="11 Sept 2023" sheetId="54" state="hidden" r:id="rId57"/>
    <sheet name="4 Sept 2023" sheetId="53" state="hidden" r:id="rId58"/>
    <sheet name="28 Aug 2023" sheetId="52" state="hidden" r:id="rId59"/>
    <sheet name="21 Aug 2023" sheetId="51" state="hidden" r:id="rId60"/>
    <sheet name="14 Aug 2023" sheetId="50" state="hidden" r:id="rId61"/>
    <sheet name="7 Aug 2023" sheetId="49" state="hidden" r:id="rId62"/>
    <sheet name="31 July 2023" sheetId="48" state="hidden" r:id="rId63"/>
    <sheet name="24 July 2023" sheetId="47" state="hidden" r:id="rId64"/>
    <sheet name="17 July 2023" sheetId="46" state="hidden" r:id="rId65"/>
    <sheet name="10 July 2023" sheetId="45" state="hidden" r:id="rId66"/>
    <sheet name="3 July 2023" sheetId="44" state="hidden" r:id="rId67"/>
    <sheet name="26 Jun 2023" sheetId="43" state="hidden" r:id="rId68"/>
    <sheet name="19 Jun 2023" sheetId="42" state="hidden" r:id="rId69"/>
    <sheet name="12 Jun 2023" sheetId="41" state="hidden" r:id="rId70"/>
    <sheet name="5 June 2023" sheetId="40" state="hidden" r:id="rId71"/>
    <sheet name="29 May 2023" sheetId="39" state="hidden" r:id="rId72"/>
    <sheet name="22 May 2023" sheetId="38" state="hidden" r:id="rId73"/>
    <sheet name="15 May 2023" sheetId="37" state="hidden" r:id="rId74"/>
    <sheet name="8 May 2023" sheetId="35" state="hidden" r:id="rId75"/>
    <sheet name="1 May 2023" sheetId="34" state="hidden" r:id="rId76"/>
    <sheet name="24 Apr 2023" sheetId="33" state="hidden" r:id="rId77"/>
    <sheet name="17 Apr 2023" sheetId="32" state="hidden" r:id="rId78"/>
    <sheet name="10 Apr 2023" sheetId="31" state="hidden" r:id="rId79"/>
    <sheet name="3 Apr 2023" sheetId="30" state="hidden" r:id="rId80"/>
    <sheet name="27 March 2023" sheetId="29" state="hidden" r:id="rId81"/>
    <sheet name="20 March 2023" sheetId="28" state="hidden" r:id="rId82"/>
    <sheet name="13 March 2023" sheetId="27" state="hidden" r:id="rId83"/>
    <sheet name="6 March 2023" sheetId="26" state="hidden" r:id="rId84"/>
    <sheet name="27 Feb 2023" sheetId="25" state="hidden" r:id="rId85"/>
    <sheet name="20 Feb 2023" sheetId="24" state="hidden" r:id="rId86"/>
    <sheet name="6 Feb 2023" sheetId="22" state="hidden" r:id="rId87"/>
    <sheet name="13 Feb 2023 " sheetId="23" state="hidden" r:id="rId88"/>
    <sheet name="30 Jan 2023" sheetId="21" state="hidden" r:id="rId89"/>
    <sheet name="23 Jan 2023" sheetId="20" state="hidden" r:id="rId90"/>
    <sheet name="16 Jan 2023" sheetId="19" state="hidden" r:id="rId91"/>
    <sheet name="9 Jan 2023" sheetId="17" state="hidden" r:id="rId92"/>
    <sheet name="19 Dec 2022" sheetId="16" state="hidden" r:id="rId93"/>
    <sheet name="12 Dec 2022" sheetId="15" state="hidden" r:id="rId94"/>
    <sheet name="5 Dec 2022" sheetId="14" state="hidden" r:id="rId95"/>
    <sheet name="28 Nov 2022" sheetId="13" state="hidden" r:id="rId96"/>
    <sheet name="21 Nov 2022" sheetId="12" state="hidden" r:id="rId97"/>
    <sheet name="14 Nov 2022" sheetId="11" state="hidden" r:id="rId98"/>
    <sheet name="7 Nov 2022" sheetId="10" state="hidden" r:id="rId99"/>
    <sheet name="31 Oct 2022" sheetId="9" state="hidden" r:id="rId100"/>
    <sheet name="24 Oct 2022" sheetId="8" state="hidden" r:id="rId101"/>
    <sheet name="17 Oct 2022" sheetId="7" state="hidden" r:id="rId102"/>
    <sheet name="10 Oct 2022" sheetId="6" state="hidden" r:id="rId103"/>
    <sheet name="3 Oct 2022" sheetId="5" state="hidden" r:id="rId104"/>
    <sheet name="26 Sep 2022" sheetId="4" state="hidden" r:id="rId105"/>
    <sheet name="20 May 2024 " sheetId="92" state="hidden" r:id="rId106"/>
    <sheet name="27 May 2024 " sheetId="93" state="hidden" r:id="rId107"/>
    <sheet name="1 June 2024" sheetId="128" state="hidden" r:id="rId108"/>
    <sheet name="3 June 2024 " sheetId="94" state="hidden" r:id="rId109"/>
    <sheet name="10 June 2024 " sheetId="95" state="hidden" r:id="rId110"/>
    <sheet name="17 June 2024  " sheetId="96" state="hidden" r:id="rId111"/>
    <sheet name="24 June 2024 " sheetId="97" state="hidden" r:id="rId112"/>
    <sheet name="1 July 2024 " sheetId="98" state="hidden" r:id="rId113"/>
    <sheet name="8 July 2024  " sheetId="99" state="hidden" r:id="rId114"/>
    <sheet name="15 July 2024  " sheetId="100" state="hidden" r:id="rId115"/>
    <sheet name="22 July 2024  " sheetId="101" state="hidden" r:id="rId116"/>
    <sheet name="29 July 2024  " sheetId="102" state="hidden" r:id="rId117"/>
    <sheet name="1 August 2024" sheetId="129" r:id="rId118"/>
    <sheet name="5 August 2024  " sheetId="103" r:id="rId119"/>
    <sheet name="12 August 2024  " sheetId="104" r:id="rId120"/>
    <sheet name="19 August 2024" sheetId="105" r:id="rId121"/>
    <sheet name="26 August 2024" sheetId="106" r:id="rId122"/>
    <sheet name="1 September 2024" sheetId="130" r:id="rId123"/>
    <sheet name="2 September 2024 " sheetId="107" r:id="rId124"/>
  </sheets>
  <definedNames>
    <definedName name="_xlnm._FilterDatabase" localSheetId="75" hidden="1">'1 May 2023'!$F$11:$F$18</definedName>
    <definedName name="_xlnm._FilterDatabase" localSheetId="78" hidden="1">'10 Apr 2023'!$F$11:$F$18</definedName>
    <definedName name="_xlnm._FilterDatabase" localSheetId="65" hidden="1">'10 July 2023'!$F$11:$F$24</definedName>
    <definedName name="_xlnm._FilterDatabase" localSheetId="56" hidden="1">'11 Sept 2023'!$F$10:$F$23</definedName>
    <definedName name="_xlnm._FilterDatabase" localSheetId="69" hidden="1">'12 Jun 2023'!$F$11:$F$24</definedName>
    <definedName name="_xlnm._FilterDatabase" localSheetId="87" hidden="1">'13 Feb 2023 '!$F$11:$F$18</definedName>
    <definedName name="_xlnm._FilterDatabase" localSheetId="82" hidden="1">'13 March 2023'!$F$11:$F$18</definedName>
    <definedName name="_xlnm._FilterDatabase" localSheetId="47" hidden="1">'13 Nov 2023'!$M$5:$O$22</definedName>
    <definedName name="_xlnm._FilterDatabase" localSheetId="60" hidden="1">'14 Aug 2023'!$F$11:$F$24</definedName>
    <definedName name="_xlnm._FilterDatabase" localSheetId="73" hidden="1">'15 May 2023'!$F$11:$F$18</definedName>
    <definedName name="_xlnm._FilterDatabase" localSheetId="51" hidden="1">'16 Oct 2023'!$F$9:$F$22</definedName>
    <definedName name="_xlnm._FilterDatabase" localSheetId="77" hidden="1">'17 Apr 2023'!$F$11:$F$18</definedName>
    <definedName name="_xlnm._FilterDatabase" localSheetId="64" hidden="1">'17 July 2023'!$F$11:$F$24</definedName>
    <definedName name="_xlnm._FilterDatabase" localSheetId="110" hidden="1">'17 June 2024  '!$B$1:$O$44</definedName>
    <definedName name="_xlnm._FilterDatabase" localSheetId="55" hidden="1">'18 Sept 2023'!$F$10:$F$23</definedName>
    <definedName name="_xlnm._FilterDatabase" localSheetId="68" hidden="1">'19 Jun 2023'!$F$11:$F$24</definedName>
    <definedName name="_xlnm._FilterDatabase" localSheetId="53" hidden="1">'2 Oct 2023'!$F$10:$F$23</definedName>
    <definedName name="_xlnm._FilterDatabase" localSheetId="85" hidden="1">'20 Feb 2023'!$F$11:$F$18</definedName>
    <definedName name="_xlnm._FilterDatabase" localSheetId="81" hidden="1">'20 March 2023'!$F$11:$F$18</definedName>
    <definedName name="_xlnm._FilterDatabase" localSheetId="59" hidden="1">'21 Aug 2023'!$F$11:$F$24</definedName>
    <definedName name="_xlnm._FilterDatabase" localSheetId="72" hidden="1">'22 May 2023'!$F$11:$F$18</definedName>
    <definedName name="_xlnm._FilterDatabase" localSheetId="50" hidden="1">'23 Oct 2023'!$F$9:$F$22</definedName>
    <definedName name="_xlnm._FilterDatabase" localSheetId="76" hidden="1">'24 Apr 2023'!$F$11:$F$18</definedName>
    <definedName name="_xlnm._FilterDatabase" localSheetId="63" hidden="1">'24 July 2023'!$F$11:$F$24</definedName>
    <definedName name="_xlnm._FilterDatabase" localSheetId="54" hidden="1">'25 Sept 2023'!$F$10:$F$23</definedName>
    <definedName name="_xlnm._FilterDatabase" localSheetId="67" hidden="1">'26 Jun 2023'!$F$11:$F$24</definedName>
    <definedName name="_xlnm._FilterDatabase" localSheetId="84" hidden="1">'27 Feb 2023'!$F$11:$F$18</definedName>
    <definedName name="_xlnm._FilterDatabase" localSheetId="80" hidden="1">'27 March 2023'!$F$11:$F$18</definedName>
    <definedName name="_xlnm._FilterDatabase" localSheetId="58" hidden="1">'28 Aug 2023'!$F$10:$F$23</definedName>
    <definedName name="_xlnm._FilterDatabase" localSheetId="71" hidden="1">'29 May 2023'!$F$11:$F$18</definedName>
    <definedName name="_xlnm._FilterDatabase" localSheetId="79" hidden="1">'3 Apr 2023'!$F$11:$F$18</definedName>
    <definedName name="_xlnm._FilterDatabase" localSheetId="66" hidden="1">'3 July 2023'!$F$11:$F$24</definedName>
    <definedName name="_xlnm._FilterDatabase" localSheetId="49" hidden="1">'30 Oct 2023'!$F$9:$F$22</definedName>
    <definedName name="_xlnm._FilterDatabase" localSheetId="62" hidden="1">'31 July 2023'!$F$11:$F$24</definedName>
    <definedName name="_xlnm._FilterDatabase" localSheetId="57" hidden="1">'4 Sept 2023'!$F$10:$F$23</definedName>
    <definedName name="_xlnm._FilterDatabase" localSheetId="70" hidden="1">'5 June 2023'!$F$11:$F$24</definedName>
    <definedName name="_xlnm._FilterDatabase" localSheetId="86" hidden="1">'6 Feb 2023'!$F$11:$F$18</definedName>
    <definedName name="_xlnm._FilterDatabase" localSheetId="83" hidden="1">'6 March 2023'!$F$11:$F$18</definedName>
    <definedName name="_xlnm._FilterDatabase" localSheetId="48" hidden="1">'6 Nov 2023'!$B$5:$K$37</definedName>
    <definedName name="_xlnm._FilterDatabase" localSheetId="61" hidden="1">'7 Aug 2023'!$F$11:$F$24</definedName>
    <definedName name="_xlnm._FilterDatabase" localSheetId="74" hidden="1">'8 May 2023'!$F$11:$F$18</definedName>
    <definedName name="_xlnm._FilterDatabase" localSheetId="52" hidden="1">'9 Oct 2023'!$F$9:$F$22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32" i="107" l="1"/>
  <c r="L32" i="107" a="1"/>
  <c r="L32" i="107"/>
  <c r="N31" i="107"/>
  <c r="L31" i="107" a="1"/>
  <c r="L31" i="107"/>
  <c r="N30" i="107"/>
  <c r="L30" i="107" a="1"/>
  <c r="L30" i="107"/>
  <c r="N29" i="107"/>
  <c r="L29" i="107" a="1"/>
  <c r="L29" i="107"/>
  <c r="N28" i="107"/>
  <c r="L28" i="107" a="1"/>
  <c r="L28" i="107"/>
  <c r="N27" i="107"/>
  <c r="L27" i="107" a="1"/>
  <c r="L27" i="107"/>
  <c r="N26" i="107"/>
  <c r="L26" i="107" a="1"/>
  <c r="L26" i="107"/>
  <c r="N25" i="107"/>
  <c r="L25" i="107" a="1"/>
  <c r="L25" i="107"/>
  <c r="N24" i="107"/>
  <c r="L24" i="107" a="1"/>
  <c r="L24" i="107"/>
  <c r="N23" i="107"/>
  <c r="L23" i="107" a="1"/>
  <c r="L23" i="107"/>
  <c r="N22" i="107"/>
  <c r="L22" i="107" a="1"/>
  <c r="L22" i="107"/>
  <c r="N21" i="107"/>
  <c r="L21" i="107" a="1"/>
  <c r="L21" i="107"/>
  <c r="N20" i="107"/>
  <c r="L20" i="107" a="1"/>
  <c r="L20" i="107"/>
  <c r="N19" i="107"/>
  <c r="L19" i="107" a="1"/>
  <c r="L19" i="107"/>
  <c r="N18" i="107"/>
  <c r="L18" i="107" a="1"/>
  <c r="L18" i="107"/>
  <c r="N17" i="107"/>
  <c r="L17" i="107" a="1"/>
  <c r="L17" i="107"/>
  <c r="N16" i="107"/>
  <c r="L16" i="107" a="1"/>
  <c r="L16" i="107"/>
  <c r="N15" i="107"/>
  <c r="L15" i="107" a="1"/>
  <c r="L15" i="107"/>
  <c r="N14" i="107"/>
  <c r="L14" i="107" a="1"/>
  <c r="L14" i="107"/>
  <c r="N13" i="107"/>
  <c r="L13" i="107" a="1"/>
  <c r="L13" i="107"/>
  <c r="N12" i="107"/>
  <c r="L12" i="107" a="1"/>
  <c r="L12" i="107"/>
  <c r="N11" i="107"/>
  <c r="L11" i="107" a="1"/>
  <c r="L11" i="107"/>
  <c r="N10" i="107"/>
  <c r="L10" i="107" a="1"/>
  <c r="L10" i="107"/>
  <c r="N9" i="107"/>
  <c r="L9" i="107" a="1"/>
  <c r="L9" i="107"/>
  <c r="N8" i="107"/>
  <c r="L8" i="107" a="1"/>
  <c r="L8" i="107"/>
  <c r="N7" i="107"/>
  <c r="L7" i="107" a="1"/>
  <c r="L7" i="107"/>
  <c r="N6" i="107"/>
  <c r="L6" i="107" a="1"/>
  <c r="L6" i="107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N29" i="105"/>
  <c r="N28" i="105"/>
  <c r="N27" i="105"/>
  <c r="N26" i="105"/>
  <c r="N25" i="105"/>
  <c r="N24" i="105"/>
  <c r="N23" i="105"/>
  <c r="N22" i="105"/>
  <c r="N21" i="105"/>
  <c r="N20" i="105"/>
  <c r="N19" i="105"/>
  <c r="N18" i="105"/>
  <c r="N17" i="105"/>
  <c r="N16" i="105"/>
  <c r="N15" i="105"/>
  <c r="N14" i="105"/>
  <c r="N12" i="105"/>
  <c r="N11" i="105"/>
  <c r="N10" i="105"/>
  <c r="N9" i="105"/>
  <c r="N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N31" i="106"/>
  <c r="N30" i="106"/>
  <c r="N29" i="106"/>
  <c r="N28" i="106"/>
  <c r="N27" i="106"/>
  <c r="N26" i="106"/>
  <c r="N25" i="106"/>
  <c r="N24" i="106"/>
  <c r="N23" i="106"/>
  <c r="N22" i="106"/>
  <c r="N21" i="106"/>
  <c r="N15" i="106"/>
  <c r="N14" i="106"/>
  <c r="N13" i="106"/>
  <c r="N18" i="106"/>
  <c r="N20" i="106"/>
  <c r="N19" i="106"/>
  <c r="N17" i="106"/>
  <c r="N12" i="106"/>
  <c r="N11" i="106"/>
  <c r="N10" i="106"/>
  <c r="N9" i="106"/>
  <c r="N8" i="106"/>
  <c r="N7" i="106"/>
  <c r="Q34" i="129"/>
  <c r="Q33" i="129"/>
  <c r="N17" i="129"/>
  <c r="N24" i="129"/>
  <c r="N11" i="129"/>
  <c r="Q32" i="129"/>
  <c r="Q32" i="103"/>
  <c r="N11" i="103"/>
  <c r="N32" i="103"/>
  <c r="L32" i="106" a="1"/>
  <c r="L32" i="106"/>
  <c r="N32" i="106"/>
  <c r="Q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N19" i="104"/>
  <c r="N20" i="104"/>
  <c r="N21" i="104"/>
  <c r="N22" i="104"/>
  <c r="N23" i="104"/>
  <c r="N24" i="104"/>
  <c r="N25" i="104"/>
  <c r="N26" i="104"/>
  <c r="N27" i="104"/>
  <c r="N28" i="104"/>
  <c r="N29" i="104"/>
  <c r="N30" i="104"/>
  <c r="N31" i="104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N7" i="129"/>
  <c r="N8" i="129"/>
  <c r="N9" i="129"/>
  <c r="N10" i="129"/>
  <c r="Q10" i="106"/>
  <c r="N12" i="129"/>
  <c r="N13" i="129"/>
  <c r="N14" i="129"/>
  <c r="N15" i="129"/>
  <c r="N16" i="129"/>
  <c r="N18" i="129"/>
  <c r="N19" i="129"/>
  <c r="N20" i="129"/>
  <c r="N21" i="129"/>
  <c r="N22" i="129"/>
  <c r="N23" i="129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P32" i="103"/>
  <c r="R32" i="103"/>
  <c r="Q31" i="106"/>
  <c r="Q23" i="106"/>
  <c r="Q21" i="106"/>
  <c r="Q16" i="106"/>
  <c r="Q12" i="106"/>
  <c r="Q25" i="106"/>
  <c r="Q24" i="106"/>
  <c r="Q22" i="106"/>
  <c r="Q17" i="106"/>
  <c r="Q11" i="106"/>
  <c r="Q20" i="106"/>
  <c r="Q29" i="106"/>
  <c r="Q9" i="106"/>
  <c r="Q15" i="106"/>
  <c r="Q28" i="106"/>
  <c r="Q8" i="106"/>
  <c r="Q19" i="106"/>
  <c r="Q18" i="106"/>
  <c r="Q13" i="106"/>
  <c r="Q30" i="106"/>
  <c r="Q27" i="106"/>
  <c r="Q6" i="106"/>
  <c r="Q14" i="106"/>
  <c r="Q7" i="106"/>
  <c r="Q26" i="106"/>
  <c r="P18" i="106"/>
  <c r="P12" i="106"/>
  <c r="P22" i="106"/>
  <c r="P14" i="106"/>
  <c r="P21" i="106"/>
  <c r="P20" i="106"/>
  <c r="P29" i="106"/>
  <c r="P11" i="106"/>
  <c r="P24" i="106"/>
  <c r="P13" i="106"/>
  <c r="P25" i="106"/>
  <c r="P15" i="106"/>
  <c r="P10" i="106"/>
  <c r="P27" i="106"/>
  <c r="P31" i="106"/>
  <c r="P19" i="106"/>
  <c r="P8" i="106"/>
  <c r="P28" i="106"/>
  <c r="P16" i="106"/>
  <c r="P9" i="106"/>
  <c r="P26" i="106"/>
  <c r="P6" i="106"/>
  <c r="P23" i="106"/>
  <c r="P30" i="106"/>
  <c r="P17" i="106"/>
  <c r="P7" i="106"/>
  <c r="P8" i="105"/>
  <c r="P9" i="105"/>
  <c r="P10" i="105"/>
  <c r="P11" i="105"/>
  <c r="P12" i="105"/>
  <c r="P13" i="105"/>
  <c r="P14" i="105"/>
  <c r="P15" i="105"/>
  <c r="P16" i="105"/>
  <c r="P17" i="105"/>
  <c r="P18" i="105"/>
  <c r="P19" i="105"/>
  <c r="P20" i="105"/>
  <c r="P21" i="105"/>
  <c r="P22" i="105"/>
  <c r="P23" i="105"/>
  <c r="P24" i="105"/>
  <c r="P25" i="105"/>
  <c r="P26" i="105"/>
  <c r="P27" i="105"/>
  <c r="P28" i="105"/>
  <c r="P29" i="105"/>
  <c r="P30" i="105"/>
  <c r="P31" i="105"/>
  <c r="P32" i="129"/>
  <c r="R32" i="129"/>
  <c r="P7" i="107"/>
  <c r="P8" i="107"/>
  <c r="P9" i="107"/>
  <c r="P10" i="107"/>
  <c r="P11" i="107"/>
  <c r="P12" i="107"/>
  <c r="P13" i="107"/>
  <c r="P14" i="107"/>
  <c r="P15" i="107"/>
  <c r="P16" i="107"/>
  <c r="P17" i="107"/>
  <c r="P18" i="107"/>
  <c r="P19" i="107"/>
  <c r="P20" i="107"/>
  <c r="P21" i="107"/>
  <c r="P22" i="107"/>
  <c r="P23" i="107"/>
  <c r="P24" i="107"/>
  <c r="P25" i="107"/>
  <c r="P26" i="107"/>
  <c r="P27" i="107"/>
  <c r="P28" i="107"/>
  <c r="P30" i="107"/>
  <c r="P31" i="107"/>
  <c r="P6" i="107"/>
  <c r="Q6" i="107"/>
  <c r="Q31" i="107"/>
  <c r="Q30" i="107"/>
  <c r="Q29" i="107"/>
  <c r="Q28" i="107"/>
  <c r="Q27" i="107"/>
  <c r="Q26" i="107"/>
  <c r="Q25" i="107"/>
  <c r="Q24" i="107"/>
  <c r="Q23" i="107"/>
  <c r="Q22" i="107"/>
  <c r="Q21" i="107"/>
  <c r="Q20" i="107"/>
  <c r="Q19" i="107"/>
  <c r="Q18" i="107"/>
  <c r="Q17" i="107"/>
  <c r="Q16" i="107"/>
  <c r="Q15" i="107"/>
  <c r="Q14" i="107"/>
  <c r="Q13" i="107"/>
  <c r="Q12" i="107"/>
  <c r="Q11" i="107"/>
  <c r="Q10" i="107"/>
  <c r="Q9" i="107"/>
  <c r="Q8" i="107"/>
  <c r="Q7" i="107"/>
  <c r="P29" i="10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<sst xmlns="http://schemas.openxmlformats.org/spreadsheetml/2006/main" count="27195" uniqueCount="2459">
  <si>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</si>
  <si>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</si>
  <si>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</si>
  <si>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</si>
  <si>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</si>
  <si>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</si>
  <si>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</si>
  <si>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</si>
  <si>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</si>
  <si>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</si>
  <si>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</si>
  <si>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</si>
  <si>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</si>
  <si>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</si>
  <si>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</si>
  <si>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</si>
  <si>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</si>
  <si>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</si>
  <si>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</si>
  <si>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</si>
  <si>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</si>
  <si>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</si>
  <si>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</si>
  <si>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</si>
  <si>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</si>
  <si>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</si>
  <si>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</si>
  <si>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</si>
  <si>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</si>
  <si>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</si>
  <si>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</si>
  <si>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</si>
  <si>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</si>
  <si>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</si>
  <si>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</si>
  <si>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</si>
  <si>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</si>
  <si>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</si>
  <si>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</si>
  <si>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</si>
  <si>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</si>
  <si>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</si>
  <si>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</si>
  <si>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</si>
  <si>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</si>
  <si>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</si>
  <si>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</si>
  <si>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</si>
  <si>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</si>
  <si>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</si>
  <si>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</si>
  <si>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</si>
  <si>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</si>
  <si>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</si>
  <si>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</si>
  <si>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</si>
  <si>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</si>
  <si>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</si>
  <si>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</si>
  <si>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</si>
  <si>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</si>
  <si>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</si>
  <si>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</si>
  <si>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</si>
  <si>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</si>
  <si>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</si>
  <si>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</si>
  <si>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</si>
  <si>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</si>
  <si>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</si>
  <si>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</si>
  <si>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</si>
  <si>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</si>
  <si>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</si>
  <si>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</si>
  <si>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</si>
  <si>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</si>
  <si>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</si>
  <si>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</si>
  <si>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</si>
  <si>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</si>
  <si>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</si>
  <si>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</si>
  <si>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</si>
  <si>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</si>
  <si>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</si>
  <si>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</si>
  <si>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</si>
  <si>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</si>
  <si>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</si>
  <si>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</si>
  <si>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</si>
  <si>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</si>
  <si>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</si>
  <si>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</si>
  <si>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</si>
  <si>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</si>
  <si>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</si>
  <si>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</si>
  <si>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</si>
  <si>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</si>
  <si>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</si>
  <si>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</si>
  <si>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</si>
  <si>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</si>
  <si>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</si>
  <si>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</si>
  <si>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</si>
  <si>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</si>
  <si>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</si>
  <si>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</si>
  <si>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</si>
  <si>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</si>
  <si>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</si>
  <si>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</si>
  <si>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</si>
  <si>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</si>
  <si>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</si>
  <si>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</si>
  <si>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</si>
  <si>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</si>
  <si>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</si>
  <si>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</si>
  <si>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</si>
  <si>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</si>
  <si>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</si>
  <si>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</si>
  <si>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</si>
  <si>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</si>
  <si>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</si>
  <si>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</si>
  <si>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</si>
  <si>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</si>
  <si>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</si>
  <si>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</si>
  <si>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</si>
  <si>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</si>
  <si>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</si>
  <si>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</si>
  <si>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</si>
  <si>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</si>
  <si>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</si>
  <si>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</si>
  <si>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</si>
  <si>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</si>
  <si>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</si>
  <si>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</si>
  <si>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</si>
  <si>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</si>
  <si>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</si>
  <si>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</si>
  <si>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</si>
  <si>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</si>
  <si>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</si>
  <si>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</si>
  <si>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</si>
  <si>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</si>
  <si>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</si>
  <si>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</si>
  <si>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</si>
  <si>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</si>
  <si>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</si>
  <si>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</si>
  <si>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</si>
  <si>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</si>
  <si>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</si>
  <si>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</si>
  <si>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</si>
  <si>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</si>
  <si>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</si>
  <si>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</si>
  <si>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</si>
  <si>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</si>
  <si>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</si>
  <si>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</si>
  <si>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</si>
  <si>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</si>
  <si>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</si>
  <si>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</si>
  <si>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</si>
  <si>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</si>
  <si>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</si>
  <si>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</si>
  <si>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</si>
  <si>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</si>
  <si>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</si>
  <si>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</si>
  <si>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</si>
  <si>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</si>
  <si>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</si>
  <si>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</si>
  <si>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</si>
  <si>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</si>
  <si>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</si>
  <si>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</si>
  <si>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</si>
  <si>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</si>
  <si>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</si>
  <si>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</si>
  <si>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</si>
  <si>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</si>
  <si>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</si>
  <si>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</si>
  <si>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</si>
  <si>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</si>
  <si>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</si>
  <si>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</si>
  <si>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</si>
  <si>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</si>
  <si>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</si>
  <si>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</si>
  <si>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</si>
  <si>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</si>
  <si>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</si>
  <si>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</si>
  <si>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</si>
  <si>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</si>
  <si>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</si>
  <si>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</si>
  <si>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</si>
  <si>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</si>
  <si>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</si>
  <si>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</si>
  <si>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</si>
  <si>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</si>
  <si>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</si>
  <si>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</si>
  <si>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</si>
  <si>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</si>
  <si>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</si>
  <si>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</si>
  <si>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</si>
  <si>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</si>
  <si>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</si>
  <si>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</si>
  <si>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</si>
  <si>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</si>
  <si>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</si>
  <si>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</si>
  <si>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</si>
  <si>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</si>
  <si>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</si>
  <si>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</si>
  <si>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</si>
  <si>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</si>
  <si>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</si>
  <si>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</si>
  <si>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</si>
  <si>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</si>
  <si>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</si>
  <si>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</si>
  <si>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</si>
  <si>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</si>
  <si>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</si>
  <si>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</si>
  <si>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</si>
  <si>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</si>
  <si>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</si>
  <si>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</si>
  <si>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</si>
  <si>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</si>
  <si>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</si>
  <si>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</si>
  <si>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</si>
  <si>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</si>
  <si>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</si>
  <si>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</si>
  <si>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</si>
  <si>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</si>
  <si>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</si>
  <si>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</si>
  <si>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</si>
  <si>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</si>
  <si>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</si>
  <si>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</si>
  <si>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</si>
  <si>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</si>
  <si>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</si>
  <si>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</si>
  <si>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</si>
  <si>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</si>
  <si>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</si>
  <si>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</si>
  <si>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</si>
  <si>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</si>
  <si>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</si>
  <si>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</si>
  <si>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</si>
  <si>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</si>
  <si>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</si>
  <si>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</si>
  <si>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</si>
  <si>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</si>
  <si>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</si>
  <si>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</si>
  <si>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</si>
  <si>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</si>
  <si>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</si>
  <si>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</si>
  <si>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</si>
  <si>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</si>
  <si>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</si>
  <si>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</si>
  <si>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</si>
  <si>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</si>
  <si>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</si>
  <si>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</si>
  <si>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</si>
  <si>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</si>
  <si>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</si>
  <si>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</si>
  <si>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</si>
  <si>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</si>
  <si>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</si>
  <si>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</si>
  <si>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</si>
  <si>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</si>
  <si>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</si>
  <si>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</si>
  <si>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</si>
  <si>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</si>
  <si>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</si>
  <si>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</si>
  <si>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</si>
  <si>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</si>
  <si>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</si>
  <si>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</si>
  <si>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</si>
  <si>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</si>
  <si>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</si>
  <si>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</si>
  <si>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</si>
  <si>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</si>
  <si>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</si>
  <si>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</si>
  <si>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</si>
  <si>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</si>
  <si>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</si>
  <si>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</si>
  <si>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</si>
  <si>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</si>
  <si>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</si>
  <si>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</si>
  <si>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</si>
  <si>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</si>
  <si>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</si>
  <si>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</si>
  <si>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</si>
  <si>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</si>
  <si>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</si>
  <si>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</si>
  <si>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</si>
  <si>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</si>
  <si>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</si>
  <si>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</si>
  <si>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</si>
  <si>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</si>
  <si>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</si>
  <si>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</si>
  <si>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</si>
  <si>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</si>
  <si>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</si>
  <si>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</si>
  <si>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</si>
  <si>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</si>
  <si>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</si>
  <si>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</si>
  <si>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</si>
  <si>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</si>
  <si>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</si>
  <si>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</si>
  <si>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</si>
  <si>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</si>
  <si>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</si>
  <si>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</si>
  <si>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</si>
  <si>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</si>
  <si>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</si>
  <si>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</si>
  <si>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</si>
  <si>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</si>
  <si>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</si>
  <si>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</si>
  <si>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</si>
  <si>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</si>
  <si>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</si>
  <si>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</si>
  <si>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</si>
  <si>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</si>
  <si>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</si>
  <si>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</si>
  <si>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</si>
  <si>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</si>
  <si>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</si>
  <si>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</si>
  <si>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</si>
  <si>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</si>
  <si>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</si>
  <si>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</si>
  <si>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</si>
  <si>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</si>
  <si>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</si>
  <si>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</si>
  <si>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</si>
  <si>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</si>
  <si>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</si>
  <si>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</si>
  <si>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</si>
  <si>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</si>
  <si>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</si>
  <si>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</si>
  <si>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</si>
  <si>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</si>
  <si>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</si>
  <si>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</si>
  <si>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</si>
  <si>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</si>
  <si>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</si>
  <si>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</si>
  <si>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</si>
  <si>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</si>
  <si>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</si>
  <si>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</si>
  <si>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</si>
  <si>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</si>
  <si>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</si>
  <si>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</si>
  <si>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</si>
  <si>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</si>
  <si>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</si>
  <si>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</si>
  <si>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</si>
  <si>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</si>
  <si>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</si>
  <si>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</si>
  <si>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</si>
  <si>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</si>
  <si>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</si>
  <si>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</si>
  <si>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</si>
  <si>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</si>
  <si>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</si>
  <si>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</si>
  <si>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</si>
  <si>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</si>
  <si>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</si>
  <si>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</si>
  <si>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</si>
  <si>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</si>
  <si>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</si>
  <si>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</si>
  <si>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</si>
  <si>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</si>
  <si>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</si>
  <si>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</si>
  <si>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</si>
  <si>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</si>
  <si>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</si>
  <si>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</si>
  <si>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</si>
  <si>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</si>
  <si>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</si>
  <si>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</si>
  <si>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</si>
  <si>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</si>
  <si>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</si>
  <si>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</si>
  <si>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</si>
  <si>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</si>
  <si>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</si>
  <si>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</si>
  <si>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</si>
  <si>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</si>
  <si>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</si>
  <si>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</si>
  <si>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</si>
  <si>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</si>
  <si>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</si>
  <si>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</si>
  <si>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</si>
  <si>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</si>
  <si>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</si>
  <si>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</si>
  <si>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</si>
  <si>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</si>
  <si>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</si>
  <si>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</si>
  <si>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</si>
  <si>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</si>
  <si>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</si>
  <si>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</si>
  <si>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</si>
  <si>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</si>
  <si>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</si>
  <si>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</si>
  <si>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</si>
  <si>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</si>
  <si>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</si>
  <si>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</si>
  <si>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</si>
  <si>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</si>
  <si>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</si>
  <si>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</si>
  <si>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</si>
  <si>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</si>
  <si>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</si>
  <si>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</si>
  <si>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</si>
  <si>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</si>
  <si>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</si>
  <si>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</si>
  <si>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</si>
  <si>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</si>
  <si>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</si>
  <si>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</si>
  <si>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</si>
  <si>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</si>
  <si>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</si>
  <si>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</si>
  <si>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</si>
  <si>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</si>
  <si>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</si>
  <si>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</si>
  <si>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</si>
  <si>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</si>
  <si>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</si>
  <si>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</si>
  <si>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</si>
  <si>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</si>
  <si>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</si>
  <si>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</si>
  <si>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</si>
  <si>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</si>
  <si>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</si>
  <si>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</si>
  <si>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</si>
  <si>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</si>
  <si>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</si>
  <si>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</si>
  <si>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</si>
  <si>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</si>
  <si>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</si>
  <si>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</si>
  <si>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</si>
  <si>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</si>
  <si>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</si>
  <si>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</si>
  <si>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</si>
  <si>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</si>
  <si>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</si>
  <si>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</si>
  <si>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</si>
  <si>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</si>
  <si>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</si>
  <si>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</si>
  <si>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</si>
  <si>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</si>
  <si>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</si>
  <si>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</si>
  <si>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</si>
  <si>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</si>
  <si>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</si>
  <si>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</si>
  <si>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</si>
  <si>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</si>
  <si>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</si>
  <si>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</si>
  <si>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</si>
  <si>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</si>
  <si>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</si>
  <si>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</si>
  <si>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</si>
  <si>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</si>
  <si>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</si>
  <si>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</si>
  <si>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</si>
  <si>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</si>
  <si>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</si>
  <si>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</si>
  <si>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</si>
  <si>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</si>
  <si>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</si>
  <si>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</si>
  <si>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</si>
  <si>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</si>
  <si>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</si>
  <si>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</si>
  <si>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</si>
  <si>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</si>
  <si>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</si>
  <si>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</si>
  <si>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</si>
  <si>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</si>
  <si>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</si>
  <si>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</si>
  <si>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</si>
  <si>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</si>
  <si>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</si>
  <si>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</si>
  <si>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</si>
  <si>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</si>
  <si>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</si>
  <si>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</si>
  <si>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</si>
  <si>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</si>
  <si>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</si>
  <si>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</si>
  <si>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</si>
  <si>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</si>
  <si>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</si>
  <si>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</si>
  <si>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</si>
  <si>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</si>
  <si>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</si>
  <si>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</si>
  <si>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</si>
  <si>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</si>
  <si>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</si>
  <si>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</si>
  <si>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</si>
  <si>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</si>
  <si>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</si>
  <si>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</si>
  <si>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</si>
  <si>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</si>
  <si>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</si>
  <si>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</si>
  <si>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</si>
  <si>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</si>
  <si>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</si>
  <si>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</si>
  <si>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</si>
  <si>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</si>
  <si>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</si>
  <si>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</si>
  <si>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</si>
  <si>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</si>
  <si>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</si>
  <si>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</si>
  <si>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</si>
  <si>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</si>
  <si>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</si>
  <si>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</si>
  <si>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</si>
  <si>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</si>
  <si>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</si>
  <si>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</si>
  <si>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</si>
  <si>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</si>
  <si>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</si>
  <si>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</si>
  <si>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</si>
  <si>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</si>
  <si>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</si>
  <si>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</si>
  <si>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</si>
  <si>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</si>
  <si>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</si>
  <si>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</si>
  <si>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</si>
  <si>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</si>
  <si>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</si>
  <si>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</si>
  <si>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</si>
  <si>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</si>
  <si>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</si>
  <si>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</si>
  <si>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</si>
  <si>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</si>
  <si>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</si>
  <si>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</si>
  <si>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</si>
  <si>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</si>
  <si>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</si>
  <si>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</si>
  <si>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</si>
  <si>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</si>
  <si>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</si>
  <si>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</si>
  <si>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</si>
  <si>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</si>
  <si>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</si>
  <si>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</si>
  <si>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</si>
  <si>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</si>
  <si>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</si>
  <si>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</si>
  <si>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</si>
  <si>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</si>
  <si>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</si>
  <si>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</si>
  <si>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</si>
  <si>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</si>
  <si>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</si>
  <si>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</si>
  <si>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</si>
  <si>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</si>
  <si>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</si>
  <si>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</si>
  <si>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</si>
  <si>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</si>
  <si>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</si>
  <si>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</si>
  <si>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</si>
  <si>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</si>
  <si>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</si>
  <si>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</si>
  <si>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</si>
  <si>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</si>
  <si>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</si>
  <si>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</si>
  <si>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</si>
  <si>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</si>
  <si>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</si>
  <si>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</si>
  <si>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</si>
  <si>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</si>
  <si>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</si>
  <si>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</si>
  <si>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</si>
  <si>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</si>
  <si>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</si>
  <si>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</si>
  <si>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</si>
  <si>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</si>
  <si>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</si>
  <si>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</si>
  <si>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</si>
  <si>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</si>
  <si>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</si>
  <si>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</si>
  <si>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</si>
  <si>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</si>
  <si>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</si>
  <si>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</si>
  <si>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</si>
  <si>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</si>
  <si>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</si>
  <si>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</si>
  <si>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</si>
  <si>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</si>
  <si>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</si>
  <si>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</si>
  <si>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</si>
  <si>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</si>
  <si>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</si>
  <si>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</si>
  <si>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</si>
  <si>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</si>
  <si>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</si>
  <si>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</si>
  <si>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</si>
  <si>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</si>
  <si>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</si>
  <si>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</si>
  <si>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</si>
  <si>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</si>
  <si>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</si>
  <si>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</si>
  <si>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</si>
  <si>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</si>
  <si>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</si>
  <si>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</si>
  <si>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</si>
  <si>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</si>
  <si>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</si>
  <si>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</si>
  <si>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</si>
  <si>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</si>
  <si>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</si>
  <si>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</si>
  <si>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</si>
  <si>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</si>
  <si>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</si>
  <si>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</si>
  <si>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</si>
  <si>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</si>
  <si>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</si>
  <si>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</si>
  <si>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</si>
  <si>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</si>
  <si>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</si>
  <si>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</si>
  <si>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</si>
  <si>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</si>
  <si>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</si>
  <si>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</si>
  <si>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</si>
  <si>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</si>
  <si>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</si>
  <si>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</si>
  <si>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</si>
  <si>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</si>
  <si>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</si>
  <si>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</si>
  <si>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</si>
  <si>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</si>
  <si>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</si>
  <si>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</si>
  <si>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</si>
  <si>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</si>
  <si>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</si>
  <si>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</si>
  <si>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</si>
  <si>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</si>
  <si>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</si>
  <si>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</si>
  <si>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</si>
  <si>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</si>
  <si>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</si>
  <si>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</si>
  <si>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</si>
  <si>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</si>
  <si>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</si>
  <si>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</si>
  <si>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</si>
  <si>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</si>
  <si>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</si>
  <si>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</si>
  <si>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</si>
  <si>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</si>
  <si>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</si>
  <si>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</si>
  <si>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</si>
  <si>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</si>
  <si>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</si>
  <si>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</si>
  <si>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</si>
  <si>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</si>
  <si>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</si>
  <si>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</si>
  <si>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</si>
  <si>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</si>
  <si>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</si>
  <si>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</si>
  <si>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</si>
  <si>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</si>
  <si>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</si>
  <si>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</si>
  <si>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</si>
  <si>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</si>
  <si>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</si>
  <si>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</si>
  <si>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</si>
  <si>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</si>
  <si>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</si>
  <si>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</si>
  <si>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</si>
  <si>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</si>
  <si>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</si>
  <si>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</si>
  <si>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</si>
  <si>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</si>
  <si>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</si>
  <si>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</si>
  <si>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</si>
  <si>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</si>
  <si>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</si>
  <si>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</si>
  <si>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</si>
  <si>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</si>
  <si>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</si>
  <si>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</si>
  <si>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</si>
  <si>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</si>
  <si>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</si>
  <si>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</si>
  <si>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</si>
  <si>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</si>
  <si>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</si>
  <si>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</si>
  <si>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</si>
  <si>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</si>
  <si>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</si>
  <si>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</si>
  <si>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</si>
  <si>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</si>
  <si>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</si>
  <si>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</si>
  <si>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</si>
  <si>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</si>
  <si>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</si>
  <si>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</si>
  <si>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</si>
  <si>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</si>
  <si>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</si>
  <si>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</si>
  <si>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</si>
  <si>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</si>
  <si>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</si>
  <si>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</si>
  <si>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</si>
  <si>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</si>
  <si>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</si>
  <si>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</si>
  <si>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</si>
  <si>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</si>
  <si>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</si>
  <si>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</si>
  <si>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</si>
  <si>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</si>
  <si>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</si>
  <si>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</si>
  <si>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</si>
  <si>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</si>
  <si>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</si>
  <si>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</si>
  <si>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</si>
  <si>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</si>
  <si>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</si>
  <si>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</si>
  <si>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</si>
  <si>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</si>
  <si>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</si>
  <si>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</si>
  <si>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</si>
  <si>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</si>
  <si>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</si>
  <si>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</si>
  <si>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</si>
  <si>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</si>
  <si>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</si>
  <si>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</si>
  <si>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</si>
  <si>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</si>
  <si>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</si>
  <si>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</si>
  <si>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</si>
  <si>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</si>
  <si>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</si>
  <si>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</si>
  <si>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</si>
  <si>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</si>
  <si>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</si>
  <si>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</si>
  <si>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</si>
  <si>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</si>
  <si>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</si>
  <si>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</si>
  <si>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</si>
  <si>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</si>
  <si>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</si>
  <si>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</si>
  <si>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</si>
  <si>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</si>
  <si>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</si>
  <si>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</si>
  <si>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</si>
  <si>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</si>
  <si>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</si>
  <si>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</si>
  <si>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</si>
  <si>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</si>
  <si>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</si>
  <si>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</si>
  <si>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</si>
  <si>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</si>
  <si>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</si>
  <si>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</si>
  <si>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</si>
  <si>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</si>
  <si>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</si>
  <si>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</si>
  <si>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</si>
  <si>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</si>
  <si>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</si>
  <si>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</si>
  <si>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</si>
  <si>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</si>
  <si>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</si>
  <si>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</si>
  <si>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</si>
  <si>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</si>
  <si>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</si>
  <si>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</si>
  <si>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</si>
  <si>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</si>
  <si>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</si>
  <si>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</si>
  <si>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</si>
  <si>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</si>
  <si>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</si>
  <si>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</si>
  <si>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</si>
  <si>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</si>
  <si>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</si>
  <si>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</si>
  <si>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</si>
  <si>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</si>
  <si>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</si>
  <si>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</si>
  <si>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</si>
  <si>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</si>
  <si>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</si>
  <si>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</si>
  <si>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</si>
  <si>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</si>
  <si>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</si>
  <si>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</si>
  <si>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</si>
  <si>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</si>
  <si>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</si>
  <si>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</si>
  <si>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</si>
  <si>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</si>
  <si>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</si>
  <si>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</si>
  <si>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</si>
  <si>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</si>
  <si>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</si>
  <si>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</si>
  <si>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</si>
  <si>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</si>
  <si>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</si>
  <si>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</si>
  <si>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</si>
  <si>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</si>
  <si>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</si>
  <si>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</si>
  <si>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</si>
  <si>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</si>
  <si>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</si>
  <si>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</si>
  <si>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</si>
  <si>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</si>
  <si>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</si>
  <si>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</si>
  <si>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</si>
  <si>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</si>
  <si>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</si>
  <si>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</si>
  <si>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</si>
  <si>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</si>
  <si>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</si>
  <si>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</si>
  <si>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</si>
  <si>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</si>
  <si>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</si>
  <si>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</si>
  <si>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</si>
  <si>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</si>
  <si>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</si>
  <si>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</si>
  <si>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</si>
  <si>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</si>
  <si>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</si>
  <si>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</si>
  <si>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</si>
  <si>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</si>
  <si>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</si>
  <si>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</si>
  <si>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</si>
  <si>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</si>
  <si>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</si>
  <si>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</si>
  <si>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</si>
  <si>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</si>
  <si>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</si>
  <si>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</si>
  <si>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</si>
  <si>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</si>
  <si>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</si>
  <si>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</si>
  <si>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</si>
  <si>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</si>
  <si>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</si>
  <si>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</si>
  <si>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</si>
  <si>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</si>
  <si>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</si>
  <si>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</si>
  <si>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</si>
  <si>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</si>
  <si>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</si>
  <si>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</si>
  <si>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</si>
  <si>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</si>
  <si>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</si>
  <si>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</si>
  <si>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</si>
  <si>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</si>
  <si>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</si>
  <si>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</si>
  <si>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</si>
  <si>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</si>
  <si>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</si>
  <si>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</si>
  <si>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</si>
  <si>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</si>
  <si>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</si>
  <si>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</si>
  <si>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</si>
  <si>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</si>
  <si>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</si>
  <si>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</si>
  <si>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</si>
  <si>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</si>
  <si>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</si>
  <si>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</si>
  <si>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</si>
  <si>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</si>
  <si>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</si>
  <si>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</si>
  <si>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</si>
  <si>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</si>
  <si>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</si>
  <si>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</si>
  <si>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</si>
  <si>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</si>
  <si>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</si>
  <si>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</si>
  <si>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</si>
  <si>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</si>
  <si>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</si>
  <si>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</si>
  <si>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</si>
  <si>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</si>
  <si>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</si>
  <si>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</si>
  <si>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</si>
  <si>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</si>
  <si>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</si>
  <si>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</si>
  <si>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</si>
  <si>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</si>
  <si>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</si>
  <si>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</si>
  <si>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</si>
  <si>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</si>
  <si>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</si>
  <si>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</si>
  <si>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</si>
  <si>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</si>
  <si>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</si>
  <si>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</si>
  <si>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</si>
  <si>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</si>
  <si>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</si>
  <si>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</si>
  <si>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</si>
  <si>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</si>
  <si>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</si>
  <si>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</si>
  <si>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</si>
  <si>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</si>
  <si>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</si>
  <si>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</si>
  <si>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</si>
  <si>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</si>
  <si>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</si>
  <si>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</si>
  <si>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</si>
  <si>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</si>
  <si>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</si>
  <si>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</si>
  <si>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</si>
  <si>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</si>
  <si>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</si>
  <si>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</si>
  <si>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</si>
  <si>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</si>
  <si>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</si>
  <si>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</si>
  <si>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</si>
  <si>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</si>
  <si>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</si>
  <si>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</si>
  <si>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</si>
  <si>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</si>
  <si>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</si>
  <si>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</si>
  <si>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</si>
  <si>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</si>
  <si>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</si>
  <si>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</si>
  <si>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</si>
  <si>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</si>
  <si>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</si>
  <si>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</si>
  <si>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</si>
  <si>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</si>
  <si>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</si>
  <si>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</si>
  <si>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</si>
  <si>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</si>
  <si>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</si>
  <si>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</si>
  <si>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</si>
  <si>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</si>
  <si>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</si>
  <si>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</si>
  <si>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</si>
  <si>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</si>
  <si>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</si>
  <si>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</si>
  <si>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</si>
  <si>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</si>
  <si>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</si>
  <si>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</si>
  <si>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</si>
  <si>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</si>
  <si>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</si>
  <si>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</si>
  <si>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</si>
  <si>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</si>
  <si>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</si>
  <si>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</si>
  <si>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</si>
  <si>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</si>
  <si>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</si>
  <si>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</si>
  <si>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</si>
  <si>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</si>
  <si>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</si>
  <si>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</si>
  <si>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</si>
  <si>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</si>
  <si>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</si>
  <si>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</si>
  <si>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</si>
  <si>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</si>
  <si>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</si>
  <si>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</si>
  <si>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</si>
  <si>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</si>
  <si>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</si>
  <si>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</si>
  <si>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</si>
  <si>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</si>
  <si>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</si>
  <si>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</si>
  <si>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</si>
  <si>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</si>
  <si>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</si>
  <si>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</si>
  <si>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</si>
  <si>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</si>
  <si>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</si>
  <si>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</si>
  <si>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</si>
  <si>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</si>
  <si>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</si>
  <si>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</si>
  <si>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</si>
  <si>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</si>
  <si>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</si>
  <si>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</si>
  <si>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</si>
  <si>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</si>
  <si>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</si>
  <si>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</si>
  <si>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</si>
  <si>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</si>
  <si>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</si>
  <si>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</si>
  <si>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</si>
  <si>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</si>
  <si>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</si>
  <si>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</si>
  <si>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</si>
  <si>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</si>
  <si>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</si>
  <si>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</si>
  <si>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</si>
  <si>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</si>
  <si>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</si>
  <si>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</si>
  <si>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</si>
  <si>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</si>
  <si>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</si>
  <si>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</si>
  <si>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</si>
  <si>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</si>
  <si>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</si>
  <si>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</si>
  <si>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</si>
  <si>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</si>
  <si>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</si>
  <si>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</si>
  <si>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</si>
  <si>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</si>
  <si>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</si>
  <si>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</si>
  <si>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</si>
  <si>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</si>
  <si>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</si>
  <si>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</si>
  <si>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</si>
  <si>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</si>
  <si>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</si>
  <si>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</si>
  <si>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</si>
  <si>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</si>
  <si>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</si>
  <si>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</si>
  <si>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</si>
  <si>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</si>
  <si>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</si>
  <si>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</si>
  <si>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</si>
  <si>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</si>
  <si>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</si>
  <si>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</si>
  <si>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</si>
  <si>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</si>
  <si>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</si>
  <si>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</si>
  <si>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</si>
  <si>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</si>
  <si>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</si>
  <si>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</si>
  <si>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</si>
  <si>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</si>
  <si>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</si>
  <si>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</si>
  <si>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</si>
  <si>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</si>
  <si>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</si>
  <si>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</si>
  <si>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</si>
  <si>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</si>
  <si>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</si>
  <si>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</si>
  <si>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</si>
  <si>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</si>
  <si>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</si>
  <si>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</si>
  <si>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</si>
  <si>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</si>
  <si>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</si>
  <si>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</si>
  <si>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</si>
  <si>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</si>
  <si>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</si>
  <si>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</si>
  <si>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</si>
  <si>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</si>
  <si>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</si>
  <si>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</si>
  <si>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</si>
  <si>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</si>
  <si>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</si>
  <si>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</si>
  <si>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</si>
  <si>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</si>
  <si>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</si>
  <si>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</si>
  <si>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</si>
  <si>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</si>
  <si>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</si>
  <si>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</si>
  <si>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</si>
  <si>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</si>
  <si>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</si>
  <si>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</si>
  <si>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</si>
  <si>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</si>
  <si>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</si>
  <si>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</si>
  <si>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</si>
  <si>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</si>
  <si>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</si>
  <si>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</si>
  <si>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</si>
  <si>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</si>
  <si>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</si>
  <si>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</si>
  <si>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</si>
  <si>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</si>
  <si>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</si>
  <si>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</si>
  <si>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</si>
  <si>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</si>
  <si>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</si>
  <si>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</si>
  <si>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</si>
  <si>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</si>
  <si>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</si>
  <si>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</si>
  <si>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</si>
  <si>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</si>
  <si>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</si>
  <si>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</si>
  <si>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</si>
  <si>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</si>
  <si>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</si>
  <si>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</si>
  <si>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</si>
  <si>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</si>
  <si>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</si>
  <si>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</si>
  <si>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</si>
  <si>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</si>
  <si>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</si>
  <si>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</si>
  <si>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</si>
  <si>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</si>
  <si>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</si>
  <si>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</si>
  <si>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</si>
  <si>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</si>
  <si>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</si>
  <si>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</si>
  <si>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</si>
  <si>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</si>
  <si>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</si>
  <si>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</si>
  <si>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</si>
  <si>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</si>
  <si>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</si>
  <si>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</si>
  <si>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</si>
  <si>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</si>
  <si>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</si>
  <si>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</si>
  <si>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</si>
  <si>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</si>
  <si>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</si>
  <si>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</si>
  <si>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</si>
  <si>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</si>
  <si>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</si>
  <si>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</si>
  <si>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</si>
  <si>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</si>
  <si>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</si>
  <si>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</si>
  <si>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</si>
  <si>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</si>
  <si>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</si>
  <si>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</si>
  <si>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</si>
  <si>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</si>
  <si>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</si>
  <si>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</si>
  <si>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</si>
  <si>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</si>
  <si>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</si>
  <si>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</si>
  <si>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</si>
  <si>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</si>
  <si>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</si>
  <si>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</si>
  <si>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</si>
  <si>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</si>
  <si>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</si>
  <si>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</si>
  <si>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</si>
  <si>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</si>
  <si>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</si>
  <si>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</si>
  <si>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</si>
  <si>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</si>
  <si>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</si>
  <si>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</si>
  <si>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</si>
  <si>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</si>
  <si>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</si>
  <si>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</si>
  <si>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</si>
  <si>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</si>
  <si>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</si>
  <si>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</si>
  <si>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</si>
  <si>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</si>
  <si>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</si>
  <si>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</si>
  <si>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</si>
  <si>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</si>
  <si>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</si>
  <si>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</si>
  <si>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</si>
  <si>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</si>
  <si>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</si>
  <si>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</si>
  <si>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</si>
  <si>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</si>
  <si>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</si>
  <si>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</si>
  <si>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</si>
  <si>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</si>
  <si>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</si>
  <si>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</si>
  <si>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</si>
  <si>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</si>
  <si>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</si>
  <si>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</si>
  <si>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</si>
  <si>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</si>
  <si>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</si>
  <si>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</si>
  <si>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</si>
  <si>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</si>
  <si>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</si>
  <si>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</si>
  <si>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</si>
  <si>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</si>
  <si>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</si>
  <si>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</si>
  <si>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</si>
  <si>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</si>
  <si>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</si>
  <si>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</si>
  <si>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</si>
  <si>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</si>
  <si>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</si>
  <si>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</si>
  <si>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</si>
  <si>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</si>
  <si>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</si>
  <si>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</si>
  <si>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</si>
  <si>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</si>
  <si>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</si>
  <si>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</si>
  <si>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</si>
  <si>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</si>
  <si>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</si>
  <si>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</si>
  <si>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</si>
  <si>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</si>
  <si>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</si>
  <si>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</si>
  <si>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</si>
  <si>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</si>
  <si>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</si>
  <si>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</si>
  <si>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</si>
  <si>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</si>
  <si>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</si>
  <si>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</si>
  <si>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</si>
  <si>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</si>
  <si>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</si>
  <si>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</si>
  <si>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</si>
  <si>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</si>
  <si>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</si>
  <si>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</si>
  <si>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</si>
  <si>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</si>
  <si>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</si>
  <si>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</si>
  <si>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</si>
  <si>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</si>
  <si>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</si>
  <si>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</si>
  <si>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</si>
  <si>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</si>
  <si>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</si>
  <si>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</si>
  <si>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</si>
  <si>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</si>
  <si>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</si>
  <si>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</si>
  <si>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</si>
  <si>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</si>
  <si>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</si>
  <si>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</si>
  <si>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</si>
  <si>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</si>
  <si>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</si>
  <si>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</si>
  <si>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</si>
  <si>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</si>
  <si>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</si>
  <si>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</si>
  <si>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</si>
  <si>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</si>
  <si>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</si>
  <si>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</si>
  <si>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</si>
  <si>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</si>
  <si>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</si>
  <si>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</si>
  <si>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</si>
  <si>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</si>
  <si>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</si>
  <si>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</si>
  <si>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</si>
  <si>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</si>
  <si>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</si>
  <si>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</si>
  <si>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</si>
  <si>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</si>
  <si>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</si>
  <si>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</si>
  <si>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</si>
  <si>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</si>
  <si>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</si>
  <si>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</si>
  <si>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</si>
  <si>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</si>
  <si>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</si>
  <si>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</si>
  <si>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</si>
  <si>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</si>
  <si>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</si>
  <si>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</si>
  <si>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</si>
  <si>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</si>
  <si>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</si>
  <si>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</si>
  <si>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</si>
  <si>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</si>
  <si>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</si>
  <si>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</si>
  <si>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</si>
  <si>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</si>
  <si>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</si>
  <si>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</si>
  <si>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</si>
  <si>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</si>
  <si>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</si>
  <si>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</si>
  <si>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</si>
  <si>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</si>
  <si>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</si>
  <si>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</si>
  <si>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</si>
  <si>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</si>
  <si>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</si>
  <si>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</si>
  <si>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</si>
  <si>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</si>
  <si>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</si>
  <si>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</si>
  <si>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</si>
  <si>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</si>
  <si>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</si>
  <si>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</si>
  <si>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</si>
  <si>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</si>
  <si>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</si>
  <si>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</si>
  <si>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</si>
  <si>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</si>
  <si>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</si>
  <si>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</si>
  <si>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</si>
  <si>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</si>
  <si>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</si>
  <si>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</si>
  <si>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</si>
  <si>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</si>
  <si>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</si>
  <si>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</si>
  <si>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</si>
  <si>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</si>
  <si>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</si>
  <si>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</si>
  <si>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</si>
  <si>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</si>
  <si>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</si>
  <si>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</si>
  <si>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</si>
  <si>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</si>
  <si>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</si>
  <si>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</si>
  <si>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</si>
  <si>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</si>
  <si>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</si>
  <si>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</si>
  <si>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</si>
  <si>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</si>
  <si>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</si>
  <si>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</si>
  <si>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</si>
  <si>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</si>
  <si>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</si>
  <si>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</si>
  <si>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</si>
  <si>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</si>
  <si>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</si>
  <si>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</si>
  <si>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</si>
  <si>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</si>
  <si>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</si>
  <si>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</si>
  <si>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</si>
  <si>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</si>
  <si>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</si>
  <si>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</si>
  <si>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</si>
  <si>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</si>
  <si>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</si>
  <si>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</si>
  <si>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</si>
  <si>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</si>
  <si>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</si>
  <si>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</si>
  <si>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</si>
  <si>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</si>
  <si>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</si>
  <si>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</si>
  <si>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</si>
  <si>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</si>
  <si>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</si>
  <si>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</si>
  <si>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</si>
  <si>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</si>
  <si>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</si>
  <si>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</si>
  <si>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</si>
  <si>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</si>
  <si>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</si>
  <si>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</si>
  <si>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</si>
  <si>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</si>
  <si>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</si>
  <si>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</si>
  <si>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</si>
  <si>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</si>
  <si>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</si>
  <si>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</si>
  <si>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</si>
  <si>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</si>
  <si>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</si>
  <si>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</si>
  <si>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</si>
  <si>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</si>
  <si>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</si>
  <si>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</si>
  <si>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</si>
  <si>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</si>
  <si>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</si>
  <si>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</si>
  <si>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</si>
  <si>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</si>
  <si>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</si>
  <si>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</si>
  <si>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</si>
  <si>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</si>
  <si>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</si>
  <si>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</si>
  <si>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</si>
  <si>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</si>
  <si>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</si>
  <si>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</si>
  <si>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</si>
  <si>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</si>
  <si>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</si>
  <si>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</si>
  <si>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</si>
  <si>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</si>
  <si>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</si>
  <si>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</si>
  <si>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</si>
  <si>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</si>
  <si>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</si>
  <si>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</si>
  <si>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</si>
  <si>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</si>
  <si>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</si>
  <si>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</si>
  <si>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</si>
  <si>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</si>
  <si>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</si>
  <si>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</si>
  <si>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</si>
  <si>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</si>
  <si>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</si>
  <si>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</si>
  <si>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</si>
  <si>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</si>
  <si>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</si>
  <si>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</si>
  <si>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</si>
  <si>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</si>
  <si>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</si>
  <si>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</si>
  <si>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</si>
  <si>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</si>
  <si>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</si>
  <si>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</si>
  <si>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</si>
  <si>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</si>
  <si>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</si>
  <si>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</si>
  <si>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</si>
  <si>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</si>
  <si>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</si>
  <si>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</si>
  <si>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</si>
  <si>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</si>
  <si>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</si>
  <si>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</si>
  <si>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</si>
  <si>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</si>
  <si>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</si>
  <si>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</si>
  <si>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</si>
  <si>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</si>
  <si>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</si>
  <si>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</si>
  <si>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</si>
  <si>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</si>
  <si>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</si>
  <si>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</si>
  <si>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</si>
  <si>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</si>
  <si>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</si>
  <si>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</si>
  <si>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</si>
  <si>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</si>
  <si>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</si>
  <si>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</si>
  <si>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</si>
  <si>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</si>
  <si>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</si>
  <si>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</si>
  <si>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</si>
  <si>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</si>
  <si>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</si>
  <si>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</si>
  <si>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</si>
  <si>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</si>
  <si>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</si>
  <si>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</si>
  <si>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</si>
  <si>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</si>
  <si>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</si>
  <si>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</si>
  <si>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</si>
  <si>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</si>
  <si>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</si>
  <si>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</si>
  <si>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</si>
  <si>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</si>
  <si>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</si>
  <si>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</si>
  <si>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</si>
  <si>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</si>
  <si>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</si>
  <si>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</si>
  <si>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</si>
  <si>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</si>
  <si>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</si>
  <si>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</si>
  <si>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</si>
  <si>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</si>
  <si>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</si>
  <si>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</si>
  <si>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</si>
  <si>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</si>
  <si>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</si>
  <si>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</si>
  <si>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</si>
  <si>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</si>
  <si>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</si>
  <si>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</si>
  <si>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</si>
  <si>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</si>
  <si>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</si>
  <si>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</si>
  <si>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</si>
  <si>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</si>
  <si>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</si>
  <si>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</si>
  <si>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</si>
  <si>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</si>
  <si>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</si>
  <si>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</si>
  <si>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</si>
  <si>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</si>
  <si>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</si>
  <si>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</si>
  <si>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</si>
  <si>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</si>
  <si>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</si>
  <si>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</si>
  <si>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</si>
  <si>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</si>
  <si>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</si>
  <si>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</si>
  <si>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</si>
  <si>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</si>
  <si>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</si>
  <si>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</si>
  <si>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</si>
  <si>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</si>
  <si>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</si>
  <si>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</si>
  <si>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</si>
  <si>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</si>
  <si>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</si>
  <si>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</si>
  <si>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</si>
  <si>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</si>
  <si>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</si>
  <si>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</si>
  <si>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</si>
  <si>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</si>
  <si>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</si>
  <si>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</si>
  <si>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</si>
  <si>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</si>
  <si>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</si>
  <si>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</si>
  <si>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</si>
  <si>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</si>
  <si>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</si>
  <si>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</si>
  <si>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</si>
  <si>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</si>
  <si>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</si>
  <si>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</si>
  <si>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</si>
  <si>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</si>
  <si>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</si>
  <si>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</si>
  <si>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</si>
  <si>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</si>
  <si>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</si>
  <si>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</si>
  <si>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</si>
  <si>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</si>
  <si>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</si>
  <si>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</si>
  <si>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</si>
  <si>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</si>
  <si>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</si>
  <si>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</si>
  <si>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</si>
  <si>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</si>
  <si>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</si>
  <si>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</si>
  <si>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</si>
  <si>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</si>
  <si>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</si>
  <si>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</si>
  <si>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</si>
  <si>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</si>
  <si>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</si>
  <si>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</si>
  <si>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</si>
  <si>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</si>
  <si>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</si>
  <si>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</si>
  <si>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</si>
  <si>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</si>
  <si>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</si>
  <si>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</si>
  <si>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</si>
  <si>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</si>
  <si>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</si>
  <si>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</si>
  <si>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</si>
  <si>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</si>
  <si>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</si>
  <si>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</si>
  <si>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</si>
  <si>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</si>
  <si>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</si>
  <si>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</si>
  <si>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</si>
  <si>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</si>
  <si>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</si>
  <si>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</si>
  <si>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</si>
  <si>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</si>
  <si>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</si>
  <si>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</si>
  <si>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</si>
  <si>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</si>
  <si>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</si>
  <si>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</si>
  <si>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</si>
  <si>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</si>
  <si>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</si>
  <si>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</si>
  <si>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</si>
  <si>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</si>
  <si>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</si>
  <si>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</si>
  <si>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</si>
  <si>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</si>
  <si>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</si>
  <si>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</si>
  <si>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</si>
  <si>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</si>
  <si>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</si>
  <si>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</si>
  <si>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</si>
  <si>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</si>
  <si>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</si>
  <si>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</si>
  <si>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</si>
  <si>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</si>
  <si>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</si>
  <si>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</si>
  <si>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</si>
  <si>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</si>
  <si>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</si>
  <si>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</si>
  <si>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</si>
  <si>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</si>
  <si>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</si>
  <si>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</si>
  <si>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</si>
  <si>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</si>
  <si>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</si>
  <si>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</si>
  <si>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</si>
  <si>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</si>
  <si>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</si>
  <si>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</si>
  <si>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</si>
  <si>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</si>
  <si>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</si>
  <si>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</si>
  <si>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</si>
  <si>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</si>
  <si>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</si>
  <si>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</si>
  <si>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</si>
  <si>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</si>
  <si>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</si>
  <si>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</si>
  <si>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</si>
  <si>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</si>
  <si>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</si>
  <si>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</si>
  <si>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</si>
  <si>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</si>
  <si>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</si>
  <si>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</si>
  <si>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</si>
  <si>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</si>
  <si>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</si>
  <si>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</si>
  <si>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</si>
  <si>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</si>
  <si>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</si>
  <si>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</si>
  <si>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</si>
  <si>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</si>
  <si>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</si>
  <si>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</si>
  <si>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</si>
  <si>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</si>
  <si>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</si>
  <si>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</si>
  <si>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</si>
  <si>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</si>
  <si>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</si>
  <si>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</si>
  <si>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</si>
  <si>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</si>
  <si>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</si>
  <si>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</si>
  <si>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</si>
  <si>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</si>
  <si>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</si>
  <si>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</si>
  <si>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</si>
  <si>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</si>
  <si>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</si>
  <si>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</si>
  <si>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</si>
  <si>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</si>
  <si>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</si>
  <si>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</si>
  <si>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</si>
  <si>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</si>
  <si>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</si>
  <si>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</si>
  <si>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</si>
  <si>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</si>
  <si>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</si>
  <si>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</si>
  <si>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</si>
  <si>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</si>
  <si>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</si>
  <si>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</si>
  <si>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</si>
  <si>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</si>
  <si>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</si>
  <si>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</si>
  <si>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</si>
  <si>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</si>
  <si>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</si>
  <si>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</si>
  <si>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</si>
  <si>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</si>
  <si>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</si>
  <si>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</si>
  <si>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</si>
  <si>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</si>
  <si>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</si>
  <si>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</si>
  <si>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</si>
  <si>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</si>
  <si>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</si>
  <si>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</si>
  <si>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</si>
  <si>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</si>
  <si>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</si>
  <si>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</si>
  <si>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</si>
  <si>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</si>
  <si>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</si>
  <si>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</si>
  <si>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</si>
  <si>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</si>
  <si>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</si>
  <si>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</si>
  <si>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</si>
  <si>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</si>
  <si>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</si>
  <si>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</si>
  <si>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</si>
  <si>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</si>
  <si>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</si>
  <si>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</si>
  <si>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</si>
  <si>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</si>
  <si>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</si>
  <si>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</si>
  <si>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</si>
  <si>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</si>
  <si>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</si>
  <si>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</si>
  <si>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</si>
  <si>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</si>
  <si>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</si>
  <si>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</si>
  <si>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</si>
  <si>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</si>
  <si>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</si>
  <si>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</si>
  <si>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</si>
  <si>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</si>
  <si>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</si>
  <si>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</si>
  <si>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</si>
  <si>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</si>
  <si>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</si>
  <si>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</si>
  <si>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</si>
  <si>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</si>
  <si>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</si>
  <si>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</si>
  <si>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</si>
  <si>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</si>
  <si>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</si>
  <si>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</si>
  <si>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</si>
  <si>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</si>
  <si>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</si>
  <si>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</si>
  <si>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</si>
  <si>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</si>
  <si>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</si>
  <si>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</si>
  <si>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</si>
  <si>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</si>
  <si>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</si>
  <si>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</si>
  <si>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</si>
  <si>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</si>
  <si>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</si>
  <si>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</si>
  <si>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</si>
  <si>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</si>
  <si>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</si>
  <si>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</si>
  <si>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</si>
  <si>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</si>
  <si>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</si>
  <si>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</si>
  <si>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</si>
  <si>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</si>
  <si>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</si>
  <si>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</si>
  <si>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</si>
  <si>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</si>
  <si>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</si>
  <si>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</si>
  <si>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</si>
  <si>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</si>
  <si>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</si>
  <si>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</si>
  <si>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</si>
  <si>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</si>
  <si>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</si>
  <si>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</si>
  <si>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</si>
  <si>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</si>
  <si>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</si>
  <si>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</si>
  <si>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</si>
  <si>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</si>
  <si>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</si>
  <si>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</si>
  <si>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</si>
  <si>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</si>
  <si>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</si>
  <si>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</si>
  <si>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</si>
  <si>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</si>
  <si>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</si>
  <si>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</si>
  <si>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</si>
  <si>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</si>
  <si>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</si>
  <si>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</si>
  <si>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</si>
  <si>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</si>
  <si>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</si>
  <si>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</si>
  <si>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</si>
  <si>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</si>
  <si>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</si>
  <si>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</si>
  <si>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</si>
  <si>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</si>
  <si>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</si>
  <si>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</si>
  <si>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</si>
  <si>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</si>
  <si>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</si>
  <si>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</si>
  <si>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</si>
  <si>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</si>
  <si>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</si>
  <si>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</si>
  <si>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</si>
  <si>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</si>
  <si>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</si>
  <si>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</si>
  <si>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</si>
  <si>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</si>
  <si>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</si>
  <si>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</si>
  <si>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</si>
  <si>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</si>
  <si>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</si>
  <si>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</si>
  <si>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</si>
  <si>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</si>
  <si>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</si>
  <si>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</si>
  <si>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</si>
  <si>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</si>
  <si>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</si>
  <si>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</si>
  <si>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</si>
  <si>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</si>
  <si>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</si>
  <si>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</si>
  <si>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</si>
  <si>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</si>
  <si>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</si>
  <si>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</si>
  <si>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</si>
  <si>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</si>
  <si>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</si>
  <si>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</si>
  <si>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</si>
  <si>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</si>
  <si>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</si>
  <si>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</si>
  <si>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</si>
  <si>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</si>
  <si>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</si>
  <si>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</si>
  <si>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</si>
  <si>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</si>
  <si>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</si>
  <si>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</si>
  <si>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</si>
  <si>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</si>
  <si>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</si>
  <si>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</si>
  <si>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</si>
  <si>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</si>
  <si>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</si>
  <si>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</si>
  <si>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</si>
  <si>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</si>
  <si>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</si>
  <si>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</si>
  <si>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</si>
  <si>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</si>
  <si>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</si>
  <si>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</si>
  <si>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</si>
  <si>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Paul, Rahhulann ,Ivan</t>
  </si>
  <si>
    <t>Paul, Rahhulann,Heng</t>
  </si>
  <si>
    <t>Marlon , Rahhulann</t>
  </si>
  <si>
    <t>Lucas, Alex</t>
  </si>
  <si>
    <t>Marlon,Lucas, Phay, Alex</t>
  </si>
  <si>
    <t>Lucas, Marlon,Phay</t>
  </si>
  <si>
    <t>Paul, Rahhulann, Ivan</t>
  </si>
  <si>
    <t>Paul,Lucas</t>
  </si>
  <si>
    <t>Paul, Rahhulann, Alex</t>
  </si>
  <si>
    <t>Paul, Rahhulann</t>
  </si>
  <si>
    <t>Paul,Lucas, Marlon,Phay</t>
  </si>
  <si>
    <t>Paul, Zi Ming</t>
  </si>
  <si>
    <t xml:space="preserve">Paul,Rahhulann </t>
  </si>
  <si>
    <t>Paul,Suki,Alex</t>
  </si>
  <si>
    <t>Paul,Rahhulann</t>
  </si>
  <si>
    <t>Paul,Ivan,Suki</t>
  </si>
  <si>
    <t>Paul,Lucas, Alex</t>
  </si>
  <si>
    <t>Paul,Phay, Marlon, Alex</t>
  </si>
  <si>
    <t>Paul, Marlon</t>
  </si>
  <si>
    <t>Paul,Phay</t>
  </si>
  <si>
    <t>Paul,Ivan,Alex</t>
  </si>
  <si>
    <t xml:space="preserve">Paul, Alex,Ivan </t>
  </si>
  <si>
    <t>Paul, Alex, Marlon</t>
  </si>
  <si>
    <t>Paul, Jia Leong</t>
  </si>
  <si>
    <t>Paul, Alex,Phay</t>
  </si>
  <si>
    <t>QiAn,Ivan,Alex</t>
  </si>
  <si>
    <t>Paul,Ivan, Alex</t>
  </si>
  <si>
    <t>Paul,QiAn, Rahhulann</t>
  </si>
  <si>
    <t>Paul,Phay, Alex</t>
  </si>
  <si>
    <t>Paul, Rahhulann,Ivan, Marlon</t>
  </si>
  <si>
    <t>Paul,Heng, Alex,Phay</t>
  </si>
  <si>
    <t>Paul, Rahhulann, Alex, Marlon</t>
  </si>
  <si>
    <t>Paul,QiAn,Ivan</t>
  </si>
  <si>
    <t>Paul, Rahhulann, Marlon,Phay</t>
  </si>
  <si>
    <t>Paul,Suki,Phay</t>
  </si>
  <si>
    <t>QiAn,Suki,Ivan</t>
  </si>
  <si>
    <t>Rahhulann, Marlon, Alex,Phay</t>
  </si>
  <si>
    <t>Jia Leong,Suki</t>
  </si>
  <si>
    <t>Paul,QiAn,Suki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</si>
  <si>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</si>
  <si>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</si>
  <si>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</si>
  <si>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</si>
  <si>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</si>
  <si>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</si>
  <si>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</si>
  <si>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</si>
  <si>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</si>
  <si>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</si>
  <si>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</si>
  <si>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Paul,Phay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</si>
  <si>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</si>
  <si>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</si>
  <si>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</si>
  <si>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</si>
  <si>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</si>
  <si>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</si>
  <si>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</si>
  <si>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</si>
  <si>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Paul,Phay,Heng</t>
  </si>
  <si>
    <t>Paul,Suki</t>
  </si>
  <si>
    <t>Wei Yen,Heng,Phay</t>
  </si>
  <si>
    <t>Rahhulann ,Ivan</t>
  </si>
  <si>
    <t>Suki, Alex</t>
  </si>
  <si>
    <t>Paul, Wei Yen,Phay</t>
  </si>
  <si>
    <t>Paul,Heng,Phay</t>
  </si>
  <si>
    <t>Suki, Phay</t>
  </si>
  <si>
    <t>Paul,Heng,Phay, Ivan</t>
  </si>
  <si>
    <t>Paul,Heng,Phay,Ivan</t>
  </si>
  <si>
    <t xml:space="preserve">Vanness, Marlon </t>
  </si>
  <si>
    <t xml:space="preserve">Alex,Ivan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</si>
  <si>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</si>
  <si>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</si>
  <si>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</si>
  <si>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</si>
  <si>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</si>
  <si>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</si>
  <si>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</si>
  <si>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</si>
  <si>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</si>
  <si>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</si>
  <si>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</si>
  <si>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</si>
  <si>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</si>
  <si>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</si>
  <si>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</si>
  <si>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</si>
  <si>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</si>
  <si>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</si>
  <si>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</si>
  <si>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</si>
  <si>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</si>
  <si>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</si>
  <si>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</si>
  <si>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</si>
  <si>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</si>
  <si>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</si>
  <si>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</si>
  <si>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Tai Wei, YZ, Alex</t>
  </si>
  <si>
    <t>Tai Wei,Suki</t>
  </si>
  <si>
    <t>Suki,Ivan</t>
  </si>
  <si>
    <t>Rahhulann ,Phay,Ivan</t>
  </si>
  <si>
    <t>Paul,Ivan</t>
  </si>
  <si>
    <t>Paul, Tai Wei</t>
  </si>
  <si>
    <t>Paul, Tai Wei, Alex, Ivan</t>
  </si>
  <si>
    <t>Paul, Alex, Ivan</t>
  </si>
  <si>
    <t>sick</t>
  </si>
  <si>
    <t>Paul, Alex</t>
  </si>
  <si>
    <t>Paul,Ivan,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</si>
  <si>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</si>
  <si>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Paul,Ivan,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</si>
  <si>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</si>
  <si>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</si>
  <si>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</si>
  <si>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</si>
  <si>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</si>
  <si>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</si>
  <si>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</si>
  <si>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</si>
  <si>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</si>
  <si>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</si>
  <si>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</si>
  <si>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</si>
  <si>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</si>
  <si>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</si>
  <si>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 xml:space="preserve">Marlon, Ivan </t>
  </si>
  <si>
    <t>QiAn,Suki, Ivan</t>
  </si>
  <si>
    <t xml:space="preserve">Ivan,  Rahhulann </t>
  </si>
  <si>
    <t>Ivan, Marlon</t>
  </si>
  <si>
    <t xml:space="preserve">Lucas,Suki,Ivan </t>
  </si>
  <si>
    <t>Lucas,Suki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</si>
  <si>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</si>
  <si>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</si>
  <si>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</si>
  <si>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</si>
  <si>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</si>
  <si>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</si>
  <si>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</si>
  <si>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</si>
  <si>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</si>
  <si>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</si>
  <si>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</si>
  <si>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</si>
  <si>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</si>
  <si>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</si>
  <si>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</si>
  <si>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>Heng, Ivan, Suki, Marlon, Zi Ming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</si>
  <si>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</si>
  <si>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</si>
  <si>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</si>
  <si>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</si>
  <si>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</si>
  <si>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</si>
  <si>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</si>
  <si>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</si>
  <si>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Ivan ,Suki</t>
  </si>
  <si>
    <t>Tai Wei, Marlon</t>
  </si>
  <si>
    <t>Lucas, Marlon</t>
  </si>
  <si>
    <t>Phay,Ivan,Suki</t>
  </si>
  <si>
    <t>sukipt project + competition</t>
  </si>
  <si>
    <t>Marlon, Zi Ming,Ivan</t>
  </si>
  <si>
    <t>Zi Ming, Tai Wei</t>
  </si>
  <si>
    <t>Wei Jun,QiAn, Marlon</t>
  </si>
  <si>
    <t>Wei Jun,QiAn, Alex</t>
  </si>
  <si>
    <t>Marlon, Vijay</t>
  </si>
  <si>
    <t>assignment</t>
  </si>
  <si>
    <t>Vijay,Suki</t>
  </si>
  <si>
    <t>Phay, Vijay</t>
  </si>
  <si>
    <t>Wei Jun,QiAn,Heng</t>
  </si>
  <si>
    <t>Ivan,Heng, Alex</t>
  </si>
  <si>
    <t>Heng, Zi Ming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</si>
</sst>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5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27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0" fillId="32" borderId="79" xfId="0" applyFont="1" applyFill="1" applyBorder="1" applyAlignment="1">
      <alignment horizontal="left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19" fillId="36" borderId="93" xfId="0" applyNumberFormat="1" applyFont="1" applyFill="1" applyBorder="1" applyAlignment="1">
      <alignment horizontal="center" vertical="center"/>
    </xf>
    <xf numFmtId="2" fontId="23" fillId="0" borderId="1" xfId="0" applyNumberFormat="1" applyFont="1" applyBorder="1" applyAlignment="1">
      <alignment horizontal="center" vertical="center"/>
    </xf>
    <xf numFmtId="14" fontId="19" fillId="0" borderId="1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0" fontId="28" fillId="0" borderId="1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482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 /><Relationship Id="rId117" Type="http://schemas.openxmlformats.org/officeDocument/2006/relationships/worksheet" Target="worksheets/sheet117.xml" /><Relationship Id="rId21" Type="http://schemas.openxmlformats.org/officeDocument/2006/relationships/worksheet" Target="worksheets/sheet21.xml" /><Relationship Id="rId42" Type="http://schemas.openxmlformats.org/officeDocument/2006/relationships/worksheet" Target="worksheets/sheet42.xml" /><Relationship Id="rId47" Type="http://schemas.openxmlformats.org/officeDocument/2006/relationships/worksheet" Target="worksheets/sheet47.xml" /><Relationship Id="rId63" Type="http://schemas.openxmlformats.org/officeDocument/2006/relationships/worksheet" Target="worksheets/sheet63.xml" /><Relationship Id="rId68" Type="http://schemas.openxmlformats.org/officeDocument/2006/relationships/worksheet" Target="worksheets/sheet68.xml" /><Relationship Id="rId84" Type="http://schemas.openxmlformats.org/officeDocument/2006/relationships/worksheet" Target="worksheets/sheet84.xml" /><Relationship Id="rId89" Type="http://schemas.openxmlformats.org/officeDocument/2006/relationships/worksheet" Target="worksheets/sheet89.xml" /><Relationship Id="rId112" Type="http://schemas.openxmlformats.org/officeDocument/2006/relationships/worksheet" Target="worksheets/sheet112.xml" /><Relationship Id="rId16" Type="http://schemas.openxmlformats.org/officeDocument/2006/relationships/worksheet" Target="worksheets/sheet16.xml" /><Relationship Id="rId107" Type="http://schemas.openxmlformats.org/officeDocument/2006/relationships/worksheet" Target="worksheets/sheet107.xml" /><Relationship Id="rId11" Type="http://schemas.openxmlformats.org/officeDocument/2006/relationships/worksheet" Target="worksheets/sheet11.xml" /><Relationship Id="rId32" Type="http://schemas.openxmlformats.org/officeDocument/2006/relationships/worksheet" Target="worksheets/sheet32.xml" /><Relationship Id="rId37" Type="http://schemas.openxmlformats.org/officeDocument/2006/relationships/worksheet" Target="worksheets/sheet37.xml" /><Relationship Id="rId53" Type="http://schemas.openxmlformats.org/officeDocument/2006/relationships/worksheet" Target="worksheets/sheet53.xml" /><Relationship Id="rId58" Type="http://schemas.openxmlformats.org/officeDocument/2006/relationships/worksheet" Target="worksheets/sheet58.xml" /><Relationship Id="rId74" Type="http://schemas.openxmlformats.org/officeDocument/2006/relationships/worksheet" Target="worksheets/sheet74.xml" /><Relationship Id="rId79" Type="http://schemas.openxmlformats.org/officeDocument/2006/relationships/worksheet" Target="worksheets/sheet79.xml" /><Relationship Id="rId102" Type="http://schemas.openxmlformats.org/officeDocument/2006/relationships/worksheet" Target="worksheets/sheet102.xml" /><Relationship Id="rId123" Type="http://schemas.openxmlformats.org/officeDocument/2006/relationships/worksheet" Target="worksheets/sheet123.xml" /><Relationship Id="rId128" Type="http://schemas.openxmlformats.org/officeDocument/2006/relationships/sheetMetadata" Target="metadata.xml" /><Relationship Id="rId5" Type="http://schemas.openxmlformats.org/officeDocument/2006/relationships/worksheet" Target="worksheets/sheet5.xml" /><Relationship Id="rId90" Type="http://schemas.openxmlformats.org/officeDocument/2006/relationships/worksheet" Target="worksheets/sheet90.xml" /><Relationship Id="rId95" Type="http://schemas.openxmlformats.org/officeDocument/2006/relationships/worksheet" Target="worksheets/sheet95.xml" /><Relationship Id="rId19" Type="http://schemas.openxmlformats.org/officeDocument/2006/relationships/worksheet" Target="worksheets/sheet19.xml" /><Relationship Id="rId14" Type="http://schemas.openxmlformats.org/officeDocument/2006/relationships/worksheet" Target="worksheets/sheet14.xml" /><Relationship Id="rId22" Type="http://schemas.openxmlformats.org/officeDocument/2006/relationships/worksheet" Target="worksheets/sheet22.xml" /><Relationship Id="rId27" Type="http://schemas.openxmlformats.org/officeDocument/2006/relationships/worksheet" Target="worksheets/sheet27.xml" /><Relationship Id="rId30" Type="http://schemas.openxmlformats.org/officeDocument/2006/relationships/worksheet" Target="worksheets/sheet30.xml" /><Relationship Id="rId35" Type="http://schemas.openxmlformats.org/officeDocument/2006/relationships/worksheet" Target="worksheets/sheet35.xml" /><Relationship Id="rId43" Type="http://schemas.openxmlformats.org/officeDocument/2006/relationships/worksheet" Target="worksheets/sheet43.xml" /><Relationship Id="rId48" Type="http://schemas.openxmlformats.org/officeDocument/2006/relationships/worksheet" Target="worksheets/sheet48.xml" /><Relationship Id="rId56" Type="http://schemas.openxmlformats.org/officeDocument/2006/relationships/worksheet" Target="worksheets/sheet56.xml" /><Relationship Id="rId64" Type="http://schemas.openxmlformats.org/officeDocument/2006/relationships/worksheet" Target="worksheets/sheet64.xml" /><Relationship Id="rId69" Type="http://schemas.openxmlformats.org/officeDocument/2006/relationships/worksheet" Target="worksheets/sheet69.xml" /><Relationship Id="rId77" Type="http://schemas.openxmlformats.org/officeDocument/2006/relationships/worksheet" Target="worksheets/sheet77.xml" /><Relationship Id="rId100" Type="http://schemas.openxmlformats.org/officeDocument/2006/relationships/worksheet" Target="worksheets/sheet100.xml" /><Relationship Id="rId105" Type="http://schemas.openxmlformats.org/officeDocument/2006/relationships/worksheet" Target="worksheets/sheet105.xml" /><Relationship Id="rId113" Type="http://schemas.openxmlformats.org/officeDocument/2006/relationships/worksheet" Target="worksheets/sheet113.xml" /><Relationship Id="rId118" Type="http://schemas.openxmlformats.org/officeDocument/2006/relationships/worksheet" Target="worksheets/sheet118.xml" /><Relationship Id="rId126" Type="http://schemas.openxmlformats.org/officeDocument/2006/relationships/styles" Target="styles.xml" /><Relationship Id="rId8" Type="http://schemas.openxmlformats.org/officeDocument/2006/relationships/worksheet" Target="worksheets/sheet8.xml" /><Relationship Id="rId51" Type="http://schemas.openxmlformats.org/officeDocument/2006/relationships/worksheet" Target="worksheets/sheet51.xml" /><Relationship Id="rId72" Type="http://schemas.openxmlformats.org/officeDocument/2006/relationships/worksheet" Target="worksheets/sheet72.xml" /><Relationship Id="rId80" Type="http://schemas.openxmlformats.org/officeDocument/2006/relationships/worksheet" Target="worksheets/sheet80.xml" /><Relationship Id="rId85" Type="http://schemas.openxmlformats.org/officeDocument/2006/relationships/worksheet" Target="worksheets/sheet85.xml" /><Relationship Id="rId93" Type="http://schemas.openxmlformats.org/officeDocument/2006/relationships/worksheet" Target="worksheets/sheet93.xml" /><Relationship Id="rId98" Type="http://schemas.openxmlformats.org/officeDocument/2006/relationships/worksheet" Target="worksheets/sheet98.xml" /><Relationship Id="rId121" Type="http://schemas.openxmlformats.org/officeDocument/2006/relationships/worksheet" Target="worksheets/sheet121.xml" /><Relationship Id="rId3" Type="http://schemas.openxmlformats.org/officeDocument/2006/relationships/worksheet" Target="worksheets/sheet3.xml" /><Relationship Id="rId12" Type="http://schemas.openxmlformats.org/officeDocument/2006/relationships/worksheet" Target="worksheets/sheet12.xml" /><Relationship Id="rId17" Type="http://schemas.openxmlformats.org/officeDocument/2006/relationships/worksheet" Target="worksheets/sheet17.xml" /><Relationship Id="rId25" Type="http://schemas.openxmlformats.org/officeDocument/2006/relationships/worksheet" Target="worksheets/sheet25.xml" /><Relationship Id="rId33" Type="http://schemas.openxmlformats.org/officeDocument/2006/relationships/worksheet" Target="worksheets/sheet33.xml" /><Relationship Id="rId38" Type="http://schemas.openxmlformats.org/officeDocument/2006/relationships/worksheet" Target="worksheets/sheet38.xml" /><Relationship Id="rId46" Type="http://schemas.openxmlformats.org/officeDocument/2006/relationships/worksheet" Target="worksheets/sheet46.xml" /><Relationship Id="rId59" Type="http://schemas.openxmlformats.org/officeDocument/2006/relationships/worksheet" Target="worksheets/sheet59.xml" /><Relationship Id="rId67" Type="http://schemas.openxmlformats.org/officeDocument/2006/relationships/worksheet" Target="worksheets/sheet67.xml" /><Relationship Id="rId103" Type="http://schemas.openxmlformats.org/officeDocument/2006/relationships/worksheet" Target="worksheets/sheet103.xml" /><Relationship Id="rId108" Type="http://schemas.openxmlformats.org/officeDocument/2006/relationships/worksheet" Target="worksheets/sheet108.xml" /><Relationship Id="rId116" Type="http://schemas.openxmlformats.org/officeDocument/2006/relationships/worksheet" Target="worksheets/sheet116.xml" /><Relationship Id="rId124" Type="http://schemas.openxmlformats.org/officeDocument/2006/relationships/worksheet" Target="worksheets/sheet124.xml" /><Relationship Id="rId129" Type="http://schemas.openxmlformats.org/officeDocument/2006/relationships/calcChain" Target="calcChain.xml" /><Relationship Id="rId20" Type="http://schemas.openxmlformats.org/officeDocument/2006/relationships/worksheet" Target="worksheets/sheet20.xml" /><Relationship Id="rId41" Type="http://schemas.openxmlformats.org/officeDocument/2006/relationships/worksheet" Target="worksheets/sheet41.xml" /><Relationship Id="rId54" Type="http://schemas.openxmlformats.org/officeDocument/2006/relationships/worksheet" Target="worksheets/sheet54.xml" /><Relationship Id="rId62" Type="http://schemas.openxmlformats.org/officeDocument/2006/relationships/worksheet" Target="worksheets/sheet62.xml" /><Relationship Id="rId70" Type="http://schemas.openxmlformats.org/officeDocument/2006/relationships/worksheet" Target="worksheets/sheet70.xml" /><Relationship Id="rId75" Type="http://schemas.openxmlformats.org/officeDocument/2006/relationships/worksheet" Target="worksheets/sheet75.xml" /><Relationship Id="rId83" Type="http://schemas.openxmlformats.org/officeDocument/2006/relationships/worksheet" Target="worksheets/sheet83.xml" /><Relationship Id="rId88" Type="http://schemas.openxmlformats.org/officeDocument/2006/relationships/worksheet" Target="worksheets/sheet88.xml" /><Relationship Id="rId91" Type="http://schemas.openxmlformats.org/officeDocument/2006/relationships/worksheet" Target="worksheets/sheet91.xml" /><Relationship Id="rId96" Type="http://schemas.openxmlformats.org/officeDocument/2006/relationships/worksheet" Target="worksheets/sheet96.xml" /><Relationship Id="rId111" Type="http://schemas.openxmlformats.org/officeDocument/2006/relationships/worksheet" Target="worksheets/sheet111.xml" /><Relationship Id="rId1" Type="http://schemas.openxmlformats.org/officeDocument/2006/relationships/worksheet" Target="worksheets/sheet1.xml" /><Relationship Id="rId6" Type="http://schemas.openxmlformats.org/officeDocument/2006/relationships/worksheet" Target="worksheets/sheet6.xml" /><Relationship Id="rId15" Type="http://schemas.openxmlformats.org/officeDocument/2006/relationships/worksheet" Target="worksheets/sheet15.xml" /><Relationship Id="rId23" Type="http://schemas.openxmlformats.org/officeDocument/2006/relationships/worksheet" Target="worksheets/sheet23.xml" /><Relationship Id="rId28" Type="http://schemas.openxmlformats.org/officeDocument/2006/relationships/worksheet" Target="worksheets/sheet28.xml" /><Relationship Id="rId36" Type="http://schemas.openxmlformats.org/officeDocument/2006/relationships/worksheet" Target="worksheets/sheet36.xml" /><Relationship Id="rId49" Type="http://schemas.openxmlformats.org/officeDocument/2006/relationships/worksheet" Target="worksheets/sheet49.xml" /><Relationship Id="rId57" Type="http://schemas.openxmlformats.org/officeDocument/2006/relationships/worksheet" Target="worksheets/sheet57.xml" /><Relationship Id="rId106" Type="http://schemas.openxmlformats.org/officeDocument/2006/relationships/worksheet" Target="worksheets/sheet106.xml" /><Relationship Id="rId114" Type="http://schemas.openxmlformats.org/officeDocument/2006/relationships/worksheet" Target="worksheets/sheet114.xml" /><Relationship Id="rId119" Type="http://schemas.openxmlformats.org/officeDocument/2006/relationships/worksheet" Target="worksheets/sheet119.xml" /><Relationship Id="rId127" Type="http://schemas.openxmlformats.org/officeDocument/2006/relationships/sharedStrings" Target="sharedStrings.xml" /><Relationship Id="rId10" Type="http://schemas.openxmlformats.org/officeDocument/2006/relationships/worksheet" Target="worksheets/sheet10.xml" /><Relationship Id="rId31" Type="http://schemas.openxmlformats.org/officeDocument/2006/relationships/worksheet" Target="worksheets/sheet31.xml" /><Relationship Id="rId44" Type="http://schemas.openxmlformats.org/officeDocument/2006/relationships/worksheet" Target="worksheets/sheet44.xml" /><Relationship Id="rId52" Type="http://schemas.openxmlformats.org/officeDocument/2006/relationships/worksheet" Target="worksheets/sheet52.xml" /><Relationship Id="rId60" Type="http://schemas.openxmlformats.org/officeDocument/2006/relationships/worksheet" Target="worksheets/sheet60.xml" /><Relationship Id="rId65" Type="http://schemas.openxmlformats.org/officeDocument/2006/relationships/worksheet" Target="worksheets/sheet65.xml" /><Relationship Id="rId73" Type="http://schemas.openxmlformats.org/officeDocument/2006/relationships/worksheet" Target="worksheets/sheet73.xml" /><Relationship Id="rId78" Type="http://schemas.openxmlformats.org/officeDocument/2006/relationships/worksheet" Target="worksheets/sheet78.xml" /><Relationship Id="rId81" Type="http://schemas.openxmlformats.org/officeDocument/2006/relationships/worksheet" Target="worksheets/sheet81.xml" /><Relationship Id="rId86" Type="http://schemas.openxmlformats.org/officeDocument/2006/relationships/worksheet" Target="worksheets/sheet86.xml" /><Relationship Id="rId94" Type="http://schemas.openxmlformats.org/officeDocument/2006/relationships/worksheet" Target="worksheets/sheet94.xml" /><Relationship Id="rId99" Type="http://schemas.openxmlformats.org/officeDocument/2006/relationships/worksheet" Target="worksheets/sheet99.xml" /><Relationship Id="rId101" Type="http://schemas.openxmlformats.org/officeDocument/2006/relationships/worksheet" Target="worksheets/sheet101.xml" /><Relationship Id="rId122" Type="http://schemas.openxmlformats.org/officeDocument/2006/relationships/worksheet" Target="worksheets/sheet122.xml" /><Relationship Id="rId4" Type="http://schemas.openxmlformats.org/officeDocument/2006/relationships/worksheet" Target="worksheets/sheet4.xml" /><Relationship Id="rId9" Type="http://schemas.openxmlformats.org/officeDocument/2006/relationships/worksheet" Target="worksheets/sheet9.xml" /><Relationship Id="rId13" Type="http://schemas.openxmlformats.org/officeDocument/2006/relationships/worksheet" Target="worksheets/sheet13.xml" /><Relationship Id="rId18" Type="http://schemas.openxmlformats.org/officeDocument/2006/relationships/worksheet" Target="worksheets/sheet18.xml" /><Relationship Id="rId39" Type="http://schemas.openxmlformats.org/officeDocument/2006/relationships/worksheet" Target="worksheets/sheet39.xml" /><Relationship Id="rId109" Type="http://schemas.openxmlformats.org/officeDocument/2006/relationships/worksheet" Target="worksheets/sheet109.xml" /><Relationship Id="rId34" Type="http://schemas.openxmlformats.org/officeDocument/2006/relationships/worksheet" Target="worksheets/sheet34.xml" /><Relationship Id="rId50" Type="http://schemas.openxmlformats.org/officeDocument/2006/relationships/worksheet" Target="worksheets/sheet50.xml" /><Relationship Id="rId55" Type="http://schemas.openxmlformats.org/officeDocument/2006/relationships/worksheet" Target="worksheets/sheet55.xml" /><Relationship Id="rId76" Type="http://schemas.openxmlformats.org/officeDocument/2006/relationships/worksheet" Target="worksheets/sheet76.xml" /><Relationship Id="rId97" Type="http://schemas.openxmlformats.org/officeDocument/2006/relationships/worksheet" Target="worksheets/sheet97.xml" /><Relationship Id="rId104" Type="http://schemas.openxmlformats.org/officeDocument/2006/relationships/worksheet" Target="worksheets/sheet104.xml" /><Relationship Id="rId120" Type="http://schemas.openxmlformats.org/officeDocument/2006/relationships/worksheet" Target="worksheets/sheet120.xml" /><Relationship Id="rId125" Type="http://schemas.openxmlformats.org/officeDocument/2006/relationships/theme" Target="theme/theme1.xml" /><Relationship Id="rId7" Type="http://schemas.openxmlformats.org/officeDocument/2006/relationships/worksheet" Target="worksheets/sheet7.xml" /><Relationship Id="rId71" Type="http://schemas.openxmlformats.org/officeDocument/2006/relationships/worksheet" Target="worksheets/sheet71.xml" /><Relationship Id="rId92" Type="http://schemas.openxmlformats.org/officeDocument/2006/relationships/worksheet" Target="worksheets/sheet92.xml" /><Relationship Id="rId2" Type="http://schemas.openxmlformats.org/officeDocument/2006/relationships/worksheet" Target="worksheets/sheet2.xml" /><Relationship Id="rId29" Type="http://schemas.openxmlformats.org/officeDocument/2006/relationships/worksheet" Target="worksheets/sheet29.xml" /><Relationship Id="rId24" Type="http://schemas.openxmlformats.org/officeDocument/2006/relationships/worksheet" Target="worksheets/sheet24.xml" /><Relationship Id="rId40" Type="http://schemas.openxmlformats.org/officeDocument/2006/relationships/worksheet" Target="worksheets/sheet40.xml" /><Relationship Id="rId45" Type="http://schemas.openxmlformats.org/officeDocument/2006/relationships/worksheet" Target="worksheets/sheet45.xml" /><Relationship Id="rId66" Type="http://schemas.openxmlformats.org/officeDocument/2006/relationships/worksheet" Target="worksheets/sheet66.xml" /><Relationship Id="rId87" Type="http://schemas.openxmlformats.org/officeDocument/2006/relationships/worksheet" Target="worksheets/sheet87.xml" /><Relationship Id="rId110" Type="http://schemas.openxmlformats.org/officeDocument/2006/relationships/worksheet" Target="worksheets/sheet110.xml" /><Relationship Id="rId115" Type="http://schemas.openxmlformats.org/officeDocument/2006/relationships/worksheet" Target="worksheets/sheet115.xml" /><Relationship Id="rId61" Type="http://schemas.openxmlformats.org/officeDocument/2006/relationships/worksheet" Target="worksheets/sheet61.xml" /><Relationship Id="rId82" Type="http://schemas.openxmlformats.org/officeDocument/2006/relationships/worksheet" Target="worksheets/sheet82.xml" 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 /><Relationship Id="rId1" Type="http://schemas.openxmlformats.org/officeDocument/2006/relationships/image" Target="../media/image1.gif" 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 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 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 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 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795"/>
      <c r="H2" s="795"/>
      <c r="I2" s="795"/>
      <c r="J2" s="795"/>
      <c r="K2" s="795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787">
        <v>2024</v>
      </c>
      <c r="D4" s="788"/>
      <c r="E4" s="788"/>
      <c r="F4" s="788"/>
      <c r="G4" s="788"/>
      <c r="H4" s="788"/>
      <c r="I4" s="788"/>
      <c r="J4" s="788"/>
      <c r="K4" s="788"/>
      <c r="L4" s="788"/>
      <c r="M4" s="788"/>
      <c r="N4" s="788"/>
      <c r="O4" s="788"/>
      <c r="P4" s="788"/>
      <c r="Q4" s="788"/>
      <c r="R4" s="788"/>
      <c r="S4" s="788"/>
      <c r="T4" s="788"/>
      <c r="U4" s="788"/>
      <c r="V4" s="788"/>
      <c r="W4" s="788"/>
      <c r="X4" s="788"/>
      <c r="Y4" s="788"/>
      <c r="Z4" s="788"/>
      <c r="AA4" s="788"/>
      <c r="AB4" s="788"/>
      <c r="AC4" s="788"/>
      <c r="AD4" s="788"/>
      <c r="AE4" s="788"/>
      <c r="AF4" s="788"/>
      <c r="AG4" s="788"/>
      <c r="AH4" s="788"/>
      <c r="AI4" s="788"/>
      <c r="AJ4" s="788"/>
      <c r="AK4" s="788"/>
      <c r="AL4" s="788"/>
      <c r="AM4" s="788"/>
      <c r="AN4" s="788"/>
      <c r="AO4" s="788"/>
      <c r="AP4" s="788"/>
      <c r="AQ4" s="788"/>
      <c r="AR4" s="788"/>
      <c r="AS4" s="788"/>
      <c r="AT4" s="788"/>
      <c r="AU4" s="788"/>
      <c r="AV4" s="788"/>
      <c r="AW4" s="788"/>
      <c r="AX4" s="788"/>
      <c r="AY4" s="788"/>
      <c r="AZ4" s="788"/>
      <c r="BA4" s="788"/>
      <c r="BB4" s="788"/>
      <c r="BC4" s="789"/>
    </row>
    <row r="5" spans="1:55" x14ac:dyDescent="0.2">
      <c r="A5" s="473"/>
      <c r="B5" s="474" t="s">
        <v>1</v>
      </c>
      <c r="C5" s="790" t="s">
        <v>2</v>
      </c>
      <c r="D5" s="790"/>
      <c r="E5" s="790"/>
      <c r="F5" s="790"/>
      <c r="G5" s="790"/>
      <c r="H5" s="790"/>
      <c r="I5" s="790"/>
      <c r="J5" s="790"/>
      <c r="K5" s="790"/>
      <c r="L5" s="790"/>
      <c r="M5" s="790"/>
      <c r="N5" s="790"/>
      <c r="O5" s="791"/>
      <c r="P5" s="792" t="s">
        <v>3</v>
      </c>
      <c r="Q5" s="792"/>
      <c r="R5" s="792"/>
      <c r="S5" s="792"/>
      <c r="T5" s="792"/>
      <c r="U5" s="792"/>
      <c r="V5" s="792"/>
      <c r="W5" s="792"/>
      <c r="X5" s="792"/>
      <c r="Y5" s="792"/>
      <c r="Z5" s="792"/>
      <c r="AA5" s="792"/>
      <c r="AB5" s="793"/>
      <c r="AC5" s="792" t="s">
        <v>4</v>
      </c>
      <c r="AD5" s="792"/>
      <c r="AE5" s="792"/>
      <c r="AF5" s="792"/>
      <c r="AG5" s="792"/>
      <c r="AH5" s="792"/>
      <c r="AI5" s="792"/>
      <c r="AJ5" s="792"/>
      <c r="AK5" s="792"/>
      <c r="AL5" s="792"/>
      <c r="AM5" s="792"/>
      <c r="AN5" s="792"/>
      <c r="AO5" s="793"/>
      <c r="AP5" s="792" t="s">
        <v>5</v>
      </c>
      <c r="AQ5" s="792"/>
      <c r="AR5" s="792"/>
      <c r="AS5" s="792"/>
      <c r="AT5" s="792"/>
      <c r="AU5" s="792"/>
      <c r="AV5" s="792"/>
      <c r="AW5" s="792"/>
      <c r="AX5" s="792"/>
      <c r="AY5" s="792"/>
      <c r="AZ5" s="792"/>
      <c r="BA5" s="792"/>
      <c r="BB5" s="793"/>
      <c r="BC5" s="485" t="s">
        <v>1</v>
      </c>
    </row>
    <row r="6" spans="1:55" x14ac:dyDescent="0.2">
      <c r="A6" s="473"/>
      <c r="B6" s="475" t="s">
        <v>1</v>
      </c>
      <c r="C6" s="794" t="s">
        <v>6</v>
      </c>
      <c r="D6" s="794"/>
      <c r="E6" s="794"/>
      <c r="F6" s="794"/>
      <c r="G6" s="796"/>
      <c r="H6" s="785" t="s">
        <v>7</v>
      </c>
      <c r="I6" s="785"/>
      <c r="J6" s="785"/>
      <c r="K6" s="786"/>
      <c r="L6" s="785" t="s">
        <v>8</v>
      </c>
      <c r="M6" s="785"/>
      <c r="N6" s="785"/>
      <c r="O6" s="786"/>
      <c r="P6" s="785" t="s">
        <v>9</v>
      </c>
      <c r="Q6" s="785"/>
      <c r="R6" s="785"/>
      <c r="S6" s="785"/>
      <c r="T6" s="786"/>
      <c r="U6" s="785" t="s">
        <v>10</v>
      </c>
      <c r="V6" s="785"/>
      <c r="W6" s="785"/>
      <c r="X6" s="786"/>
      <c r="Y6" s="785" t="s">
        <v>11</v>
      </c>
      <c r="Z6" s="785"/>
      <c r="AA6" s="785"/>
      <c r="AB6" s="786"/>
      <c r="AC6" s="785" t="s">
        <v>12</v>
      </c>
      <c r="AD6" s="785"/>
      <c r="AE6" s="785"/>
      <c r="AF6" s="785"/>
      <c r="AG6" s="786"/>
      <c r="AH6" s="785" t="s">
        <v>13</v>
      </c>
      <c r="AI6" s="785"/>
      <c r="AJ6" s="785"/>
      <c r="AK6" s="786"/>
      <c r="AL6" s="785" t="s">
        <v>14</v>
      </c>
      <c r="AM6" s="785"/>
      <c r="AN6" s="785"/>
      <c r="AO6" s="785"/>
      <c r="AP6" s="786"/>
      <c r="AQ6" s="785" t="s">
        <v>15</v>
      </c>
      <c r="AR6" s="785"/>
      <c r="AS6" s="785"/>
      <c r="AT6" s="786"/>
      <c r="AU6" s="785" t="s">
        <v>16</v>
      </c>
      <c r="AV6" s="785"/>
      <c r="AW6" s="785"/>
      <c r="AX6" s="786"/>
      <c r="AY6" s="794" t="s">
        <v>17</v>
      </c>
      <c r="AZ6" s="794"/>
      <c r="BA6" s="794"/>
      <c r="BB6" s="794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797" t="s">
        <v>75</v>
      </c>
      <c r="B1" s="797"/>
      <c r="C1" s="24" t="s">
        <v>76</v>
      </c>
    </row>
    <row r="28" spans="1:1" x14ac:dyDescent="0.2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79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1" priority="1">
      <formula>AND(ISNUMBER(N6), N6&gt;=5, NOT(ISBLANK(O6)))</formula>
    </cfRule>
    <cfRule type="expression" dxfId="480" priority="2">
      <formula>AND(ISNUMBER(N6), N6&gt;=5)</formula>
    </cfRule>
    <cfRule type="expression" dxfId="479" priority="3">
      <formula>AND(ISNUMBER(N6), N6&lt;5, NOT(ISBLANK(O6)))</formula>
    </cfRule>
    <cfRule type="expression" dxfId="478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143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7" priority="1">
      <formula>AND(ISNUMBER(N6), N6&gt;=5, NOT(ISBLANK(O6)))</formula>
    </cfRule>
    <cfRule type="expression" dxfId="476" priority="2">
      <formula>AND(ISNUMBER(N6), N6&gt;=5)</formula>
    </cfRule>
    <cfRule type="expression" dxfId="475" priority="3">
      <formula>AND(ISNUMBER(N6), N6&lt;5, NOT(ISBLANK(O6)))</formula>
    </cfRule>
    <cfRule type="expression" dxfId="474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147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3" priority="1">
      <formula>AND(ISNUMBER(N6), N6&gt;=5, NOT(ISBLANK(O6)))</formula>
    </cfRule>
    <cfRule type="expression" dxfId="472" priority="2">
      <formula>AND(ISNUMBER(N6), N6&gt;=5)</formula>
    </cfRule>
    <cfRule type="expression" dxfId="471" priority="3">
      <formula>AND(ISNUMBER(N6), N6&lt;5, NOT(ISBLANK(O6)))</formula>
    </cfRule>
    <cfRule type="expression" dxfId="470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154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  <row r="62" spans="2:15" x14ac:dyDescent="0.2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9" priority="1">
      <formula>AND(ISNUMBER(N6), N6&gt;=5, NOT(ISBLANK(O6)))</formula>
    </cfRule>
    <cfRule type="expression" dxfId="468" priority="2">
      <formula>AND(ISNUMBER(N6), N6&gt;=5)</formula>
    </cfRule>
    <cfRule type="expression" dxfId="467" priority="3">
      <formula>AND(ISNUMBER(N6), N6&lt;5, NOT(ISBLANK(O6)))</formula>
    </cfRule>
    <cfRule type="expression" dxfId="466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162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5" priority="1">
      <formula>AND(ISNUMBER(N6), N6&gt;=5, NOT(ISBLANK(O6)))</formula>
    </cfRule>
    <cfRule type="expression" dxfId="464" priority="2">
      <formula>AND(ISNUMBER(N6), N6&gt;=5)</formula>
    </cfRule>
    <cfRule type="expression" dxfId="463" priority="3">
      <formula>AND(ISNUMBER(N6), N6&lt;5, NOT(ISBLANK(O6)))</formula>
    </cfRule>
    <cfRule type="expression" dxfId="462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168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1" priority="1">
      <formula>AND(ISNUMBER(N6), N6&gt;=5, NOT(ISBLANK(O6)))</formula>
    </cfRule>
    <cfRule type="expression" dxfId="460" priority="2">
      <formula>AND(ISNUMBER(N6), N6&gt;=5)</formula>
    </cfRule>
    <cfRule type="expression" dxfId="459" priority="3">
      <formula>AND(ISNUMBER(N6), N6&lt;5, NOT(ISBLANK(O6)))</formula>
    </cfRule>
    <cfRule type="expression" dxfId="458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169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7" priority="1">
      <formula>AND(ISNUMBER(N6), N6&gt;=5, NOT(ISBLANK(O6)))</formula>
    </cfRule>
    <cfRule type="expression" dxfId="456" priority="2">
      <formula>AND(ISNUMBER(N6), N6&gt;=5)</formula>
    </cfRule>
    <cfRule type="expression" dxfId="455" priority="3">
      <formula>AND(ISNUMBER(N6), N6&lt;5, NOT(ISBLANK(O6)))</formula>
    </cfRule>
    <cfRule type="expression" dxfId="454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175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3" priority="1">
      <formula>AND(ISNUMBER(N6), N6&gt;=5, NOT(ISBLANK(O6)))</formula>
    </cfRule>
    <cfRule type="expression" dxfId="452" priority="2">
      <formula>AND(ISNUMBER(N6), N6&gt;=5)</formula>
    </cfRule>
    <cfRule type="expression" dxfId="451" priority="3">
      <formula>AND(ISNUMBER(N6), N6&lt;5, NOT(ISBLANK(O6)))</formula>
    </cfRule>
    <cfRule type="expression" dxfId="450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162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9" priority="1">
      <formula>AND(ISNUMBER(N6), N6&gt;=5, NOT(ISBLANK(O6)))</formula>
    </cfRule>
    <cfRule type="expression" dxfId="448" priority="2">
      <formula>AND(ISNUMBER(N6), N6&gt;=5)</formula>
    </cfRule>
    <cfRule type="expression" dxfId="447" priority="3">
      <formula>AND(ISNUMBER(N6), N6&lt;5, NOT(ISBLANK(O6)))</formula>
    </cfRule>
    <cfRule type="expression" dxfId="446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182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5" priority="1">
      <formula>AND(ISNUMBER(N6), N6&gt;=5, NOT(ISBLANK(O6)))</formula>
    </cfRule>
    <cfRule type="expression" dxfId="444" priority="2">
      <formula>AND(ISNUMBER(N6), N6&gt;=5)</formula>
    </cfRule>
    <cfRule type="expression" dxfId="443" priority="3">
      <formula>AND(ISNUMBER(N6), N6&lt;5, NOT(ISBLANK(O6)))</formula>
    </cfRule>
    <cfRule type="expression" dxfId="442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183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1" priority="1">
      <formula>AND(ISNUMBER(N6), N6&gt;=5, NOT(ISBLANK(O6)))</formula>
    </cfRule>
    <cfRule type="expression" dxfId="440" priority="2">
      <formula>AND(ISNUMBER(N6), N6&gt;=5)</formula>
    </cfRule>
    <cfRule type="expression" dxfId="439" priority="3">
      <formula>AND(ISNUMBER(N6), N6&lt;5, NOT(ISBLANK(O6)))</formula>
    </cfRule>
    <cfRule type="expression" dxfId="438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185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7" priority="1">
      <formula>AND(ISNUMBER(N6), N6&gt;=5, NOT(ISBLANK(O6)))</formula>
    </cfRule>
    <cfRule type="expression" dxfId="436" priority="2">
      <formula>AND(ISNUMBER(N6), N6&gt;=5)</formula>
    </cfRule>
    <cfRule type="expression" dxfId="435" priority="3">
      <formula>AND(ISNUMBER(N6), N6&lt;5, NOT(ISBLANK(O6)))</formula>
    </cfRule>
    <cfRule type="expression" dxfId="434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192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3" priority="1">
      <formula>AND(ISNUMBER(N6), N6&gt;=5, NOT(ISBLANK(O6)))</formula>
    </cfRule>
    <cfRule type="expression" dxfId="432" priority="2">
      <formula>AND(ISNUMBER(N6), N6&gt;=5)</formula>
    </cfRule>
    <cfRule type="expression" dxfId="431" priority="3">
      <formula>AND(ISNUMBER(N6), N6&lt;5, NOT(ISBLANK(O6)))</formula>
    </cfRule>
    <cfRule type="expression" dxfId="430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199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9" priority="1">
      <formula>AND(ISNUMBER(N6), N6&gt;=5, NOT(ISBLANK(O6)))</formula>
    </cfRule>
    <cfRule type="expression" dxfId="428" priority="2">
      <formula>AND(ISNUMBER(N6), N6&gt;=5)</formula>
    </cfRule>
    <cfRule type="expression" dxfId="427" priority="3">
      <formula>AND(ISNUMBER(N6), N6&lt;5, NOT(ISBLANK(O6)))</formula>
    </cfRule>
    <cfRule type="expression" dxfId="426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203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204</v>
      </c>
      <c r="J5" s="223" t="s">
        <v>205</v>
      </c>
      <c r="K5" s="223" t="s">
        <v>206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5" priority="1">
      <formula>AND(ISNUMBER(N6), N6&gt;=5, NOT(ISBLANK(O6)))</formula>
    </cfRule>
    <cfRule type="expression" dxfId="424" priority="2">
      <formula>AND(ISNUMBER(N6), N6&gt;=5)</formula>
    </cfRule>
    <cfRule type="expression" dxfId="423" priority="3">
      <formula>AND(ISNUMBER(N6), N6&lt;5, NOT(ISBLANK(O6)))</formula>
    </cfRule>
    <cfRule type="expression" dxfId="422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207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208</v>
      </c>
      <c r="F5" s="223" t="s">
        <v>209</v>
      </c>
      <c r="G5" s="223" t="s">
        <v>210</v>
      </c>
      <c r="H5" s="223" t="s">
        <v>211</v>
      </c>
      <c r="I5" s="223" t="s">
        <v>212</v>
      </c>
      <c r="J5" s="223" t="s">
        <v>213</v>
      </c>
      <c r="K5" s="223" t="s">
        <v>214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1" priority="1">
      <formula>AND(ISNUMBER(N6), N6&gt;=5, NOT(ISBLANK(O6)))</formula>
    </cfRule>
    <cfRule type="expression" dxfId="420" priority="2">
      <formula>AND(ISNUMBER(N6), N6&gt;=5)</formula>
    </cfRule>
    <cfRule type="expression" dxfId="419" priority="3">
      <formula>AND(ISNUMBER(N6), N6&lt;5, NOT(ISBLANK(O6)))</formula>
    </cfRule>
    <cfRule type="expression" dxfId="418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215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216</v>
      </c>
      <c r="F5" s="223" t="s">
        <v>217</v>
      </c>
      <c r="G5" s="223" t="s">
        <v>218</v>
      </c>
      <c r="H5" s="223" t="s">
        <v>219</v>
      </c>
      <c r="I5" s="223" t="s">
        <v>220</v>
      </c>
      <c r="J5" s="223" t="s">
        <v>221</v>
      </c>
      <c r="K5" s="223" t="s">
        <v>222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7" priority="1">
      <formula>AND(ISNUMBER(N6), N6&gt;=5, NOT(ISBLANK(O6)))</formula>
    </cfRule>
    <cfRule type="expression" dxfId="416" priority="2">
      <formula>AND(ISNUMBER(N6), N6&gt;=5)</formula>
    </cfRule>
    <cfRule type="expression" dxfId="415" priority="3">
      <formula>AND(ISNUMBER(N6), N6&lt;5, NOT(ISBLANK(O6)))</formula>
    </cfRule>
    <cfRule type="expression" dxfId="414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182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223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3" priority="1">
      <formula>AND(ISNUMBER(N6), N6&gt;=5, NOT(ISBLANK(O6)))</formula>
    </cfRule>
    <cfRule type="expression" dxfId="412" priority="2">
      <formula>AND(ISNUMBER(N6), N6&gt;=5)</formula>
    </cfRule>
    <cfRule type="expression" dxfId="411" priority="3">
      <formula>AND(ISNUMBER(N6), N6&lt;5, NOT(ISBLANK(O6)))</formula>
    </cfRule>
    <cfRule type="expression" dxfId="410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224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226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227</v>
      </c>
      <c r="F6" s="282" t="s">
        <v>227</v>
      </c>
      <c r="G6" s="282" t="s">
        <v>227</v>
      </c>
      <c r="H6" s="282" t="s">
        <v>227</v>
      </c>
      <c r="I6" s="282" t="s">
        <v>227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228</v>
      </c>
      <c r="I12" s="515" t="s">
        <v>228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228</v>
      </c>
      <c r="I13" s="515" t="s">
        <v>228</v>
      </c>
      <c r="J13" s="458" t="s">
        <v>229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229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229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230</v>
      </c>
      <c r="I16" s="515" t="s">
        <v>54</v>
      </c>
      <c r="J16" s="458" t="s">
        <v>229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230</v>
      </c>
      <c r="I17" s="515" t="s">
        <v>54</v>
      </c>
      <c r="J17" s="458" t="s">
        <v>229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230</v>
      </c>
      <c r="I18" s="515" t="s">
        <v>54</v>
      </c>
      <c r="J18" s="458" t="s">
        <v>229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230</v>
      </c>
      <c r="I19" s="452" t="s">
        <v>54</v>
      </c>
      <c r="J19" s="458" t="s">
        <v>229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230</v>
      </c>
      <c r="I20" s="452" t="s">
        <v>54</v>
      </c>
      <c r="J20" s="458" t="s">
        <v>229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231</v>
      </c>
      <c r="I21" s="452" t="s">
        <v>232</v>
      </c>
      <c r="J21" s="458" t="s">
        <v>229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231</v>
      </c>
      <c r="I22" s="452" t="s">
        <v>232</v>
      </c>
      <c r="J22" s="458" t="s">
        <v>229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233</v>
      </c>
      <c r="I23" s="452" t="s">
        <v>234</v>
      </c>
      <c r="J23" s="458" t="s">
        <v>229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235</v>
      </c>
      <c r="I24" s="452" t="s">
        <v>234</v>
      </c>
      <c r="J24" s="458" t="s">
        <v>229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235</v>
      </c>
      <c r="I25" s="575" t="s">
        <v>236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235</v>
      </c>
      <c r="I26" s="575" t="s">
        <v>236</v>
      </c>
      <c r="J26" s="458" t="s">
        <v>229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237</v>
      </c>
      <c r="I27" s="575" t="s">
        <v>236</v>
      </c>
      <c r="J27" s="458" t="s">
        <v>229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237</v>
      </c>
      <c r="I28" s="575" t="s">
        <v>236</v>
      </c>
      <c r="J28" s="458" t="s">
        <v>229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238</v>
      </c>
      <c r="I29" s="575" t="s">
        <v>239</v>
      </c>
      <c r="J29" s="458" t="s">
        <v>229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238</v>
      </c>
      <c r="I30" s="575" t="s">
        <v>239</v>
      </c>
      <c r="J30" s="458" t="s">
        <v>229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238</v>
      </c>
      <c r="I31" s="575" t="s">
        <v>239</v>
      </c>
      <c r="J31" s="458" t="s">
        <v>229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240</v>
      </c>
      <c r="I32" s="575" t="s">
        <v>239</v>
      </c>
      <c r="J32" s="458" t="s">
        <v>229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240</v>
      </c>
      <c r="I33" s="575" t="s">
        <v>108</v>
      </c>
      <c r="J33" s="458" t="s">
        <v>229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241</v>
      </c>
      <c r="I34" s="537" t="s">
        <v>242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241</v>
      </c>
      <c r="I35" s="537" t="s">
        <v>242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241</v>
      </c>
      <c r="I36" s="537" t="s">
        <v>242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243</v>
      </c>
      <c r="I37" s="537" t="s">
        <v>242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243</v>
      </c>
      <c r="I38" s="537" t="s">
        <v>242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241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241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244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244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248</v>
      </c>
    </row>
    <row r="56" spans="2:15" x14ac:dyDescent="0.2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09" priority="1">
      <formula>MAX(FREQUENCY(IF(ISNUMBER(SEARCH(M6, $K$7:$K$44)), ROW($K$7:$K$44)), IF(ISNUMBER(SEARCH(M6, $K$7:$K$44))=FALSE, ROW($K$7:$K$44)))) &gt; 12</formula>
    </cfRule>
    <cfRule type="expression" dxfId="408" priority="2">
      <formula>MAX(FREQUENCY(IF(ISNUMBER(SEARCH(M6, $E$7:$E$44)), ROW($E$7:$E$44)), IF(ISNUMBER(SEARCH(M6, $E$7:$E$44))=FALSE, ROW($E$7:$E$44)))) &gt; 12</formula>
    </cfRule>
    <cfRule type="expression" dxfId="407" priority="3">
      <formula>MAX(FREQUENCY(IF(ISNUMBER(SEARCH(M6, $F$7:$F$44)), ROW($F$7:$F$44)), IF(ISNUMBER(SEARCH(M6, $F$7:$F$44))=FALSE, ROW($F$7:$F$44)))) &gt; 12</formula>
    </cfRule>
    <cfRule type="expression" dxfId="406" priority="4">
      <formula>MAX(FREQUENCY(IF(ISNUMBER(SEARCH(M6, $G$7:$G$44)), ROW($G$7:$G$44)), IF(ISNUMBER(SEARCH(M6, $G$7:$G$44))=FALSE, ROW($G$7:$G$44)))) &gt; 12</formula>
    </cfRule>
    <cfRule type="expression" dxfId="405" priority="5">
      <formula>MAX(FREQUENCY(IF(ISNUMBER(SEARCH(M6, $H$7:$H$44)), ROW($H$7:$H$44)), IF(ISNUMBER(SEARCH(M6, $H$7:$H$44))=FALSE, ROW($H$7:$H$44)))) &gt; 12</formula>
    </cfRule>
    <cfRule type="expression" dxfId="404" priority="6">
      <formula>MAX(FREQUENCY(IF(ISNUMBER(SEARCH(M6, $I$7:$I$44)), ROW($I$7:$I$44)), IF(ISNUMBER(SEARCH(M6, $I$7:$I$44))=FALSE, ROW($I$7:$I$44)))) &gt; 12</formula>
    </cfRule>
    <cfRule type="expression" dxfId="403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02" priority="15">
      <formula>AND(ISNUMBER(N6), N6&gt;=5, NOT(ISBLANK(O6)))</formula>
    </cfRule>
    <cfRule type="expression" dxfId="401" priority="16">
      <formula>AND(ISNUMBER(N6), N6&gt;=5)</formula>
    </cfRule>
    <cfRule type="expression" dxfId="400" priority="17">
      <formula>AND(ISNUMBER(N6), N6&lt;5, NOT(ISBLANK(O6)))</formula>
    </cfRule>
    <cfRule type="expression" dxfId="399" priority="18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249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226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250</v>
      </c>
      <c r="F12" s="515" t="s">
        <v>250</v>
      </c>
      <c r="G12" s="515" t="s">
        <v>250</v>
      </c>
      <c r="H12" s="515" t="s">
        <v>250</v>
      </c>
      <c r="I12" s="515" t="s">
        <v>250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250</v>
      </c>
      <c r="F13" s="515" t="s">
        <v>250</v>
      </c>
      <c r="G13" s="515" t="s">
        <v>250</v>
      </c>
      <c r="H13" s="515" t="s">
        <v>250</v>
      </c>
      <c r="I13" s="515" t="s">
        <v>250</v>
      </c>
      <c r="J13" s="458" t="s">
        <v>229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250</v>
      </c>
      <c r="F14" s="515" t="s">
        <v>251</v>
      </c>
      <c r="G14" s="515" t="s">
        <v>57</v>
      </c>
      <c r="H14" s="515" t="s">
        <v>54</v>
      </c>
      <c r="I14" s="452" t="s">
        <v>57</v>
      </c>
      <c r="J14" s="458" t="s">
        <v>229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250</v>
      </c>
      <c r="F15" s="515" t="s">
        <v>252</v>
      </c>
      <c r="G15" s="515" t="s">
        <v>54</v>
      </c>
      <c r="H15" s="515" t="s">
        <v>54</v>
      </c>
      <c r="I15" s="452" t="s">
        <v>57</v>
      </c>
      <c r="J15" s="458" t="s">
        <v>229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250</v>
      </c>
      <c r="F16" s="515" t="s">
        <v>252</v>
      </c>
      <c r="G16" s="515" t="s">
        <v>253</v>
      </c>
      <c r="H16" s="515" t="s">
        <v>54</v>
      </c>
      <c r="I16" s="452" t="s">
        <v>57</v>
      </c>
      <c r="J16" s="458" t="s">
        <v>229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250</v>
      </c>
      <c r="F17" s="515" t="s">
        <v>252</v>
      </c>
      <c r="G17" s="515" t="s">
        <v>253</v>
      </c>
      <c r="H17" s="515" t="s">
        <v>54</v>
      </c>
      <c r="I17" s="452" t="s">
        <v>254</v>
      </c>
      <c r="J17" s="458" t="s">
        <v>229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255</v>
      </c>
      <c r="G18" s="515" t="s">
        <v>253</v>
      </c>
      <c r="H18" s="561" t="s">
        <v>256</v>
      </c>
      <c r="I18" s="452" t="s">
        <v>254</v>
      </c>
      <c r="J18" s="458" t="s">
        <v>229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255</v>
      </c>
      <c r="G19" s="515" t="s">
        <v>253</v>
      </c>
      <c r="H19" s="561" t="s">
        <v>257</v>
      </c>
      <c r="I19" s="452" t="s">
        <v>258</v>
      </c>
      <c r="J19" s="458" t="s">
        <v>229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259</v>
      </c>
      <c r="F20" s="515" t="s">
        <v>260</v>
      </c>
      <c r="G20" s="515" t="s">
        <v>253</v>
      </c>
      <c r="H20" s="561" t="s">
        <v>257</v>
      </c>
      <c r="I20" s="452" t="s">
        <v>258</v>
      </c>
      <c r="J20" s="458" t="s">
        <v>229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259</v>
      </c>
      <c r="F21" s="515" t="s">
        <v>255</v>
      </c>
      <c r="G21" s="515" t="s">
        <v>54</v>
      </c>
      <c r="H21" s="561" t="s">
        <v>261</v>
      </c>
      <c r="I21" s="452" t="s">
        <v>262</v>
      </c>
      <c r="J21" s="458" t="s">
        <v>229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259</v>
      </c>
      <c r="F22" s="515" t="s">
        <v>263</v>
      </c>
      <c r="G22" s="515" t="s">
        <v>54</v>
      </c>
      <c r="H22" s="561" t="s">
        <v>261</v>
      </c>
      <c r="I22" s="452" t="s">
        <v>264</v>
      </c>
      <c r="J22" s="458" t="s">
        <v>229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265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266</v>
      </c>
      <c r="G23" s="515" t="s">
        <v>54</v>
      </c>
      <c r="H23" s="561" t="s">
        <v>261</v>
      </c>
      <c r="I23" s="452" t="s">
        <v>264</v>
      </c>
      <c r="J23" s="458" t="s">
        <v>229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259</v>
      </c>
      <c r="F24" s="515" t="s">
        <v>266</v>
      </c>
      <c r="G24" s="515" t="s">
        <v>54</v>
      </c>
      <c r="H24" s="561" t="s">
        <v>267</v>
      </c>
      <c r="I24" s="452" t="s">
        <v>264</v>
      </c>
      <c r="J24" s="458" t="s">
        <v>229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268</v>
      </c>
      <c r="F25" s="515" t="s">
        <v>269</v>
      </c>
      <c r="G25" s="515" t="s">
        <v>270</v>
      </c>
      <c r="H25" s="561" t="s">
        <v>271</v>
      </c>
      <c r="I25" s="452" t="s">
        <v>264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268</v>
      </c>
      <c r="F26" s="515" t="s">
        <v>269</v>
      </c>
      <c r="G26" s="452" t="s">
        <v>253</v>
      </c>
      <c r="H26" s="561" t="s">
        <v>272</v>
      </c>
      <c r="I26" s="452" t="s">
        <v>273</v>
      </c>
      <c r="J26" s="458" t="s">
        <v>229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231</v>
      </c>
      <c r="F27" s="515" t="s">
        <v>274</v>
      </c>
      <c r="G27" s="452" t="s">
        <v>253</v>
      </c>
      <c r="H27" s="561" t="s">
        <v>272</v>
      </c>
      <c r="I27" s="452" t="s">
        <v>273</v>
      </c>
      <c r="J27" s="458" t="s">
        <v>229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231</v>
      </c>
      <c r="F28" s="515" t="s">
        <v>275</v>
      </c>
      <c r="G28" s="452" t="s">
        <v>54</v>
      </c>
      <c r="H28" s="561" t="s">
        <v>272</v>
      </c>
      <c r="I28" s="306" t="s">
        <v>276</v>
      </c>
      <c r="J28" s="458" t="s">
        <v>229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231</v>
      </c>
      <c r="F29" s="515" t="s">
        <v>231</v>
      </c>
      <c r="G29" s="452" t="s">
        <v>54</v>
      </c>
      <c r="H29" s="561" t="s">
        <v>277</v>
      </c>
      <c r="I29" s="306" t="s">
        <v>161</v>
      </c>
      <c r="J29" s="458" t="s">
        <v>229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231</v>
      </c>
      <c r="F30" s="515" t="s">
        <v>231</v>
      </c>
      <c r="G30" s="452" t="s">
        <v>54</v>
      </c>
      <c r="H30" s="561" t="s">
        <v>277</v>
      </c>
      <c r="I30" s="306" t="s">
        <v>161</v>
      </c>
      <c r="J30" s="458" t="s">
        <v>229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278</v>
      </c>
      <c r="F31" s="515" t="s">
        <v>231</v>
      </c>
      <c r="G31" s="452" t="s">
        <v>54</v>
      </c>
      <c r="H31" s="561" t="s">
        <v>277</v>
      </c>
      <c r="I31" s="306" t="s">
        <v>161</v>
      </c>
      <c r="J31" s="458" t="s">
        <v>229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278</v>
      </c>
      <c r="F32" s="515" t="s">
        <v>231</v>
      </c>
      <c r="G32" s="452" t="s">
        <v>54</v>
      </c>
      <c r="H32" s="561" t="s">
        <v>277</v>
      </c>
      <c r="I32" s="306" t="s">
        <v>161</v>
      </c>
      <c r="J32" s="458" t="s">
        <v>229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278</v>
      </c>
      <c r="F33" s="515" t="s">
        <v>231</v>
      </c>
      <c r="G33" s="452" t="s">
        <v>54</v>
      </c>
      <c r="H33" s="561" t="s">
        <v>279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 t="s">
        <v>280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 t="s">
        <v>280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281</v>
      </c>
    </row>
    <row r="61" spans="2:15" x14ac:dyDescent="0.2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98" priority="1">
      <formula>MAX(FREQUENCY(IF(ISNUMBER(SEARCH(M6, $K$7:$K$44)), ROW($K$7:$K$44)), IF(ISNUMBER(SEARCH(M6, $K$7:$K$44))=FALSE, ROW($K$7:$K$44)))) &gt; 12</formula>
    </cfRule>
    <cfRule type="expression" dxfId="397" priority="2">
      <formula>MAX(FREQUENCY(IF(ISNUMBER(SEARCH(M6, $E$7:$E$44)), ROW($E$7:$E$44)), IF(ISNUMBER(SEARCH(M6, $E$7:$E$44))=FALSE, ROW($E$7:$E$44)))) &gt; 12</formula>
    </cfRule>
    <cfRule type="expression" dxfId="396" priority="3">
      <formula>MAX(FREQUENCY(IF(ISNUMBER(SEARCH(M6, $F$7:$F$44)), ROW($F$7:$F$44)), IF(ISNUMBER(SEARCH(M6, $F$7:$F$44))=FALSE, ROW($F$7:$F$44)))) &gt; 12</formula>
    </cfRule>
    <cfRule type="expression" dxfId="395" priority="4">
      <formula>MAX(FREQUENCY(IF(ISNUMBER(SEARCH(M6, $G$7:$G$44)), ROW($G$7:$G$44)), IF(ISNUMBER(SEARCH(M6, $G$7:$G$44))=FALSE, ROW($G$7:$G$44)))) &gt; 12</formula>
    </cfRule>
    <cfRule type="expression" dxfId="394" priority="5">
      <formula>MAX(FREQUENCY(IF(ISNUMBER(SEARCH(M6, $H$7:$H$44)), ROW($H$7:$H$44)), IF(ISNUMBER(SEARCH(M6, $H$7:$H$44))=FALSE, ROW($H$7:$H$44)))) &gt; 12</formula>
    </cfRule>
    <cfRule type="expression" dxfId="393" priority="6">
      <formula>MAX(FREQUENCY(IF(ISNUMBER(SEARCH(M6, $I$7:$I$44)), ROW($I$7:$I$44)), IF(ISNUMBER(SEARCH(M6, $I$7:$I$44))=FALSE, ROW($I$7:$I$44)))) &gt; 12</formula>
    </cfRule>
    <cfRule type="expression" dxfId="392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91" priority="21">
      <formula>AND(ISNUMBER(N6), N6&gt;=5, NOT(ISBLANK(O6)))</formula>
    </cfRule>
    <cfRule type="expression" dxfId="390" priority="22">
      <formula>AND(ISNUMBER(N6), N6&gt;=5)</formula>
    </cfRule>
    <cfRule type="expression" dxfId="389" priority="23">
      <formula>AND(ISNUMBER(N6), N6&lt;5, NOT(ISBLANK(O6)))</formula>
    </cfRule>
    <cfRule type="expression" dxfId="388" priority="2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3789062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282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226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283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261</v>
      </c>
      <c r="F12" s="515" t="s">
        <v>261</v>
      </c>
      <c r="G12" s="515" t="s">
        <v>261</v>
      </c>
      <c r="H12" s="515" t="s">
        <v>261</v>
      </c>
      <c r="I12" s="515" t="s">
        <v>261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261</v>
      </c>
      <c r="G13" s="515" t="s">
        <v>261</v>
      </c>
      <c r="H13" s="515" t="s">
        <v>261</v>
      </c>
      <c r="I13" s="515" t="s">
        <v>261</v>
      </c>
      <c r="J13" s="583" t="s">
        <v>284</v>
      </c>
      <c r="K13" s="459" t="s">
        <v>229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230</v>
      </c>
      <c r="F14" s="515" t="s">
        <v>67</v>
      </c>
      <c r="G14" s="515" t="s">
        <v>285</v>
      </c>
      <c r="H14" s="585" t="s">
        <v>261</v>
      </c>
      <c r="I14" s="515" t="s">
        <v>261</v>
      </c>
      <c r="J14" s="583" t="s">
        <v>284</v>
      </c>
      <c r="K14" s="583" t="s">
        <v>284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230</v>
      </c>
      <c r="F15" s="515" t="s">
        <v>67</v>
      </c>
      <c r="G15" s="515" t="s">
        <v>285</v>
      </c>
      <c r="H15" s="585" t="s">
        <v>261</v>
      </c>
      <c r="I15" s="515" t="s">
        <v>261</v>
      </c>
      <c r="J15" s="583" t="s">
        <v>284</v>
      </c>
      <c r="K15" s="583" t="s">
        <v>284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230</v>
      </c>
      <c r="F16" s="452" t="s">
        <v>67</v>
      </c>
      <c r="G16" s="515" t="s">
        <v>285</v>
      </c>
      <c r="H16" s="585" t="s">
        <v>261</v>
      </c>
      <c r="I16" s="452" t="s">
        <v>65</v>
      </c>
      <c r="J16" s="583" t="s">
        <v>284</v>
      </c>
      <c r="K16" s="583" t="s">
        <v>284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230</v>
      </c>
      <c r="F17" s="515" t="s">
        <v>286</v>
      </c>
      <c r="G17" s="515" t="s">
        <v>285</v>
      </c>
      <c r="H17" s="585" t="s">
        <v>261</v>
      </c>
      <c r="I17" s="452" t="s">
        <v>65</v>
      </c>
      <c r="J17" s="583" t="s">
        <v>284</v>
      </c>
      <c r="K17" s="583" t="s">
        <v>284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286</v>
      </c>
      <c r="G18" s="515" t="s">
        <v>287</v>
      </c>
      <c r="H18" s="585" t="s">
        <v>161</v>
      </c>
      <c r="I18" s="452" t="s">
        <v>288</v>
      </c>
      <c r="J18" s="583" t="s">
        <v>284</v>
      </c>
      <c r="K18" s="583" t="s">
        <v>284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289</v>
      </c>
      <c r="F19" s="515" t="s">
        <v>286</v>
      </c>
      <c r="G19" s="515" t="s">
        <v>285</v>
      </c>
      <c r="H19" s="585" t="s">
        <v>161</v>
      </c>
      <c r="I19" s="452" t="s">
        <v>288</v>
      </c>
      <c r="J19" s="583" t="s">
        <v>284</v>
      </c>
      <c r="K19" s="583" t="s">
        <v>284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289</v>
      </c>
      <c r="F20" s="515" t="s">
        <v>286</v>
      </c>
      <c r="G20" s="515" t="s">
        <v>285</v>
      </c>
      <c r="H20" s="585" t="s">
        <v>161</v>
      </c>
      <c r="I20" s="452" t="s">
        <v>288</v>
      </c>
      <c r="J20" s="583" t="s">
        <v>284</v>
      </c>
      <c r="K20" s="583" t="s">
        <v>284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290</v>
      </c>
      <c r="F21" s="515" t="s">
        <v>291</v>
      </c>
      <c r="G21" s="452" t="s">
        <v>285</v>
      </c>
      <c r="H21" s="585" t="s">
        <v>292</v>
      </c>
      <c r="I21" s="452" t="s">
        <v>293</v>
      </c>
      <c r="J21" s="583" t="s">
        <v>284</v>
      </c>
      <c r="K21" s="583" t="s">
        <v>284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294</v>
      </c>
      <c r="F22" s="515" t="s">
        <v>295</v>
      </c>
      <c r="G22" s="452" t="s">
        <v>296</v>
      </c>
      <c r="H22" s="585" t="s">
        <v>297</v>
      </c>
      <c r="I22" s="585" t="s">
        <v>298</v>
      </c>
      <c r="J22" s="583" t="s">
        <v>284</v>
      </c>
      <c r="K22" s="583" t="s">
        <v>284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294</v>
      </c>
      <c r="F23" s="515" t="s">
        <v>299</v>
      </c>
      <c r="G23" s="452" t="s">
        <v>296</v>
      </c>
      <c r="H23" s="585" t="s">
        <v>297</v>
      </c>
      <c r="I23" s="585" t="s">
        <v>298</v>
      </c>
      <c r="J23" s="583" t="s">
        <v>284</v>
      </c>
      <c r="K23" s="583" t="s">
        <v>284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300</v>
      </c>
      <c r="F24" s="515" t="s">
        <v>299</v>
      </c>
      <c r="G24" s="452" t="s">
        <v>301</v>
      </c>
      <c r="H24" s="585" t="s">
        <v>302</v>
      </c>
      <c r="I24" s="585" t="s">
        <v>298</v>
      </c>
      <c r="J24" s="583" t="s">
        <v>229</v>
      </c>
      <c r="K24" s="583" t="s">
        <v>284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300</v>
      </c>
      <c r="F25" s="515" t="s">
        <v>299</v>
      </c>
      <c r="G25" s="452" t="s">
        <v>301</v>
      </c>
      <c r="H25" s="585" t="s">
        <v>302</v>
      </c>
      <c r="I25" s="585" t="s">
        <v>303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300</v>
      </c>
      <c r="F26" s="515" t="s">
        <v>304</v>
      </c>
      <c r="G26" s="452" t="s">
        <v>305</v>
      </c>
      <c r="H26" s="585" t="s">
        <v>302</v>
      </c>
      <c r="I26" s="585" t="s">
        <v>306</v>
      </c>
      <c r="J26" s="583" t="s">
        <v>284</v>
      </c>
      <c r="K26" s="583" t="s">
        <v>229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307</v>
      </c>
      <c r="F27" s="515" t="s">
        <v>308</v>
      </c>
      <c r="G27" s="452" t="s">
        <v>309</v>
      </c>
      <c r="H27" s="585" t="s">
        <v>302</v>
      </c>
      <c r="I27" s="585" t="s">
        <v>310</v>
      </c>
      <c r="J27" s="583" t="s">
        <v>284</v>
      </c>
      <c r="K27" s="583" t="s">
        <v>284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307</v>
      </c>
      <c r="F28" s="515" t="s">
        <v>308</v>
      </c>
      <c r="G28" s="452" t="s">
        <v>309</v>
      </c>
      <c r="H28" s="585" t="s">
        <v>311</v>
      </c>
      <c r="I28" s="585" t="s">
        <v>310</v>
      </c>
      <c r="J28" s="459" t="s">
        <v>284</v>
      </c>
      <c r="K28" s="583" t="s">
        <v>284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312</v>
      </c>
      <c r="F29" s="515" t="s">
        <v>308</v>
      </c>
      <c r="G29" s="452" t="s">
        <v>313</v>
      </c>
      <c r="H29" s="585" t="s">
        <v>311</v>
      </c>
      <c r="I29" s="585" t="s">
        <v>314</v>
      </c>
      <c r="J29" s="459" t="s">
        <v>284</v>
      </c>
      <c r="K29" s="459" t="s">
        <v>284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312</v>
      </c>
      <c r="F30" s="452" t="s">
        <v>68</v>
      </c>
      <c r="G30" s="452" t="s">
        <v>315</v>
      </c>
      <c r="H30" s="585" t="s">
        <v>316</v>
      </c>
      <c r="I30" s="585" t="s">
        <v>314</v>
      </c>
      <c r="J30" s="459" t="s">
        <v>284</v>
      </c>
      <c r="K30" s="459" t="s">
        <v>229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317</v>
      </c>
      <c r="F31" s="452" t="s">
        <v>318</v>
      </c>
      <c r="G31" s="452" t="s">
        <v>315</v>
      </c>
      <c r="H31" s="585" t="s">
        <v>316</v>
      </c>
      <c r="I31" s="585" t="s">
        <v>314</v>
      </c>
      <c r="J31" s="459" t="s">
        <v>229</v>
      </c>
      <c r="K31" s="459" t="s">
        <v>229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319</v>
      </c>
      <c r="F32" s="452" t="s">
        <v>318</v>
      </c>
      <c r="G32" s="452" t="s">
        <v>320</v>
      </c>
      <c r="H32" s="585" t="s">
        <v>316</v>
      </c>
      <c r="I32" s="585" t="s">
        <v>314</v>
      </c>
      <c r="J32" s="459" t="s">
        <v>229</v>
      </c>
      <c r="K32" s="459" t="s">
        <v>229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321</v>
      </c>
      <c r="F33" s="452" t="s">
        <v>318</v>
      </c>
      <c r="G33" s="452" t="s">
        <v>322</v>
      </c>
      <c r="H33" s="585" t="s">
        <v>316</v>
      </c>
      <c r="I33" s="585" t="s">
        <v>314</v>
      </c>
      <c r="J33" s="583" t="s">
        <v>229</v>
      </c>
      <c r="K33" s="459" t="s">
        <v>229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323</v>
      </c>
      <c r="F34" s="586" t="s">
        <v>324</v>
      </c>
      <c r="G34" s="538" t="s">
        <v>322</v>
      </c>
      <c r="H34" s="538"/>
      <c r="I34" s="537" t="s">
        <v>108</v>
      </c>
      <c r="J34" s="583" t="s">
        <v>229</v>
      </c>
      <c r="K34" s="459" t="s">
        <v>229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323</v>
      </c>
      <c r="F35" s="586" t="s">
        <v>324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323</v>
      </c>
      <c r="F36" s="586" t="s">
        <v>324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 t="s">
        <v>325</v>
      </c>
      <c r="F37" s="586" t="s">
        <v>324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 t="s">
        <v>325</v>
      </c>
      <c r="F38" s="586" t="s">
        <v>324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131</v>
      </c>
      <c r="M51" s="61"/>
      <c r="N51" s="62"/>
      <c r="O51" s="61"/>
    </row>
    <row r="52" spans="2:15" x14ac:dyDescent="0.2">
      <c r="B52" s="573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87" priority="1">
      <formula>MAX(FREQUENCY(IF(ISNUMBER(SEARCH(M6, $K$7:$K$44)), ROW($K$7:$K$44)), IF(ISNUMBER(SEARCH(M6, $K$7:$K$44))=FALSE, ROW($K$7:$K$44)))) &gt; 12</formula>
    </cfRule>
    <cfRule type="expression" dxfId="386" priority="2">
      <formula>MAX(FREQUENCY(IF(ISNUMBER(SEARCH(M6, $E$7:$E$44)), ROW($E$7:$E$44)), IF(ISNUMBER(SEARCH(M6, $E$7:$E$44))=FALSE, ROW($E$7:$E$44)))) &gt; 12</formula>
    </cfRule>
    <cfRule type="expression" dxfId="385" priority="3">
      <formula>MAX(FREQUENCY(IF(ISNUMBER(SEARCH(M6, $F$7:$F$44)), ROW($F$7:$F$44)), IF(ISNUMBER(SEARCH(M6, $F$7:$F$44))=FALSE, ROW($F$7:$F$44)))) &gt; 12</formula>
    </cfRule>
    <cfRule type="expression" dxfId="384" priority="4">
      <formula>MAX(FREQUENCY(IF(ISNUMBER(SEARCH(M6, $G$7:$G$44)), ROW($G$7:$G$44)), IF(ISNUMBER(SEARCH(M6, $G$7:$G$44))=FALSE, ROW($G$7:$G$44)))) &gt; 12</formula>
    </cfRule>
    <cfRule type="expression" dxfId="383" priority="5">
      <formula>MAX(FREQUENCY(IF(ISNUMBER(SEARCH(M6, $H$7:$H$44)), ROW($H$7:$H$44)), IF(ISNUMBER(SEARCH(M6, $H$7:$H$44))=FALSE, ROW($H$7:$H$44)))) &gt; 12</formula>
    </cfRule>
    <cfRule type="expression" dxfId="382" priority="6">
      <formula>MAX(FREQUENCY(IF(ISNUMBER(SEARCH(M6, $I$7:$I$44)), ROW($I$7:$I$44)), IF(ISNUMBER(SEARCH(M6, $I$7:$I$44))=FALSE, ROW($I$7:$I$44)))) &gt; 12</formula>
    </cfRule>
    <cfRule type="expression" dxfId="381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80" priority="8">
      <formula>AND(ISNUMBER(N6), N6&gt;=5, NOT(ISBLANK(O6)))</formula>
    </cfRule>
    <cfRule type="expression" dxfId="379" priority="9">
      <formula>AND(ISNUMBER(N6), N6&gt;=5)</formula>
    </cfRule>
    <cfRule type="expression" dxfId="378" priority="10">
      <formula>AND(ISNUMBER(N6), N6&lt;5, NOT(ISBLANK(O6)))</formula>
    </cfRule>
    <cfRule type="expression" dxfId="377" priority="11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224</v>
      </c>
      <c r="C3" s="800"/>
      <c r="D3" s="800"/>
      <c r="E3" s="800"/>
      <c r="F3" s="800"/>
      <c r="G3" s="800"/>
      <c r="H3" s="800"/>
      <c r="I3" s="800"/>
      <c r="J3" s="800"/>
      <c r="K3" s="80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326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227</v>
      </c>
      <c r="F6" s="282" t="s">
        <v>227</v>
      </c>
      <c r="G6" s="282" t="s">
        <v>227</v>
      </c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25">
      <c r="B12" s="578" t="s">
        <v>91</v>
      </c>
      <c r="C12" s="217" t="s">
        <v>85</v>
      </c>
      <c r="D12" s="579" t="s">
        <v>92</v>
      </c>
      <c r="E12" s="515" t="s">
        <v>228</v>
      </c>
      <c r="F12" s="515" t="s">
        <v>228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25">
      <c r="B13" s="578" t="s">
        <v>92</v>
      </c>
      <c r="C13" s="217" t="s">
        <v>85</v>
      </c>
      <c r="D13" s="579" t="s">
        <v>94</v>
      </c>
      <c r="E13" s="515" t="s">
        <v>228</v>
      </c>
      <c r="F13" s="515" t="s">
        <v>228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25">
      <c r="B14" s="578" t="s">
        <v>94</v>
      </c>
      <c r="C14" s="217" t="s">
        <v>85</v>
      </c>
      <c r="D14" s="579" t="s">
        <v>95</v>
      </c>
      <c r="E14" s="515" t="s">
        <v>228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25">
      <c r="B15" s="578" t="s">
        <v>95</v>
      </c>
      <c r="C15" s="217" t="s">
        <v>85</v>
      </c>
      <c r="D15" s="579" t="s">
        <v>96</v>
      </c>
      <c r="E15" s="515" t="s">
        <v>228</v>
      </c>
      <c r="F15" s="515" t="s">
        <v>327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25">
      <c r="B16" s="578" t="s">
        <v>96</v>
      </c>
      <c r="C16" s="217" t="s">
        <v>85</v>
      </c>
      <c r="D16" s="579" t="s">
        <v>97</v>
      </c>
      <c r="E16" s="515" t="s">
        <v>228</v>
      </c>
      <c r="F16" s="515" t="s">
        <v>327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25">
      <c r="B17" s="578" t="s">
        <v>97</v>
      </c>
      <c r="C17" s="217" t="s">
        <v>85</v>
      </c>
      <c r="D17" s="579" t="s">
        <v>99</v>
      </c>
      <c r="E17" s="515" t="s">
        <v>259</v>
      </c>
      <c r="F17" s="515" t="s">
        <v>327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99</v>
      </c>
      <c r="C18" s="217" t="s">
        <v>85</v>
      </c>
      <c r="D18" s="579" t="s">
        <v>100</v>
      </c>
      <c r="E18" s="515" t="s">
        <v>259</v>
      </c>
      <c r="F18" s="515" t="s">
        <v>327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100</v>
      </c>
      <c r="C19" s="217" t="s">
        <v>85</v>
      </c>
      <c r="D19" s="579" t="s">
        <v>101</v>
      </c>
      <c r="E19" s="515" t="s">
        <v>268</v>
      </c>
      <c r="F19" s="515" t="s">
        <v>327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101</v>
      </c>
      <c r="C20" s="217" t="s">
        <v>85</v>
      </c>
      <c r="D20" s="579" t="s">
        <v>102</v>
      </c>
      <c r="E20" s="515" t="s">
        <v>268</v>
      </c>
      <c r="F20" s="515" t="s">
        <v>327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102</v>
      </c>
      <c r="C21" s="217" t="s">
        <v>85</v>
      </c>
      <c r="D21" s="579" t="s">
        <v>103</v>
      </c>
      <c r="E21" s="515" t="s">
        <v>268</v>
      </c>
      <c r="F21" s="515" t="s">
        <v>327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25">
      <c r="B22" s="578" t="s">
        <v>103</v>
      </c>
      <c r="C22" s="217" t="s">
        <v>85</v>
      </c>
      <c r="D22" s="579" t="s">
        <v>106</v>
      </c>
      <c r="E22" s="515" t="s">
        <v>230</v>
      </c>
      <c r="F22" s="515" t="s">
        <v>328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106</v>
      </c>
      <c r="C23" s="217" t="s">
        <v>85</v>
      </c>
      <c r="D23" s="579" t="s">
        <v>107</v>
      </c>
      <c r="E23" s="515" t="s">
        <v>329</v>
      </c>
      <c r="F23" s="515" t="s">
        <v>328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 t="s">
        <v>329</v>
      </c>
      <c r="F24" s="515" t="s">
        <v>330</v>
      </c>
      <c r="G24" s="515"/>
      <c r="H24" s="515"/>
      <c r="I24" s="515" t="s">
        <v>67</v>
      </c>
      <c r="J24" s="458"/>
      <c r="K24" s="460"/>
      <c r="L24" s="61"/>
      <c r="M24" s="416" t="s">
        <v>331</v>
      </c>
      <c r="N24" s="565">
        <f>COUNTIF(E7:K44, "*Wei Jun*")/2</f>
        <v>4.5</v>
      </c>
      <c r="O24" s="550"/>
      <c r="P24" s="199"/>
      <c r="Q24" s="416" t="s">
        <v>331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329</v>
      </c>
      <c r="F25" s="515" t="s">
        <v>330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329</v>
      </c>
      <c r="F26" s="515" t="s">
        <v>330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329</v>
      </c>
      <c r="F27" s="515" t="s">
        <v>330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332</v>
      </c>
      <c r="F28" s="515" t="s">
        <v>332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332</v>
      </c>
      <c r="F29" s="515" t="s">
        <v>333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334</v>
      </c>
      <c r="F30" s="515" t="s">
        <v>333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334</v>
      </c>
      <c r="F31" s="515" t="s">
        <v>335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334</v>
      </c>
      <c r="F32" s="515" t="s">
        <v>335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334</v>
      </c>
      <c r="F33" s="515" t="s">
        <v>335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248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76" priority="1">
      <formula>AND(ISNUMBER(N6), N6&gt;=5, NOT(ISBLANK(O6)))</formula>
    </cfRule>
    <cfRule type="expression" dxfId="375" priority="2">
      <formula>AND(ISNUMBER(N6), N6&gt;=5)</formula>
    </cfRule>
    <cfRule type="expression" dxfId="374" priority="3">
      <formula>AND(ISNUMBER(N6), N6&lt;5, NOT(ISBLANK(O6)))</formula>
    </cfRule>
    <cfRule type="expression" dxfId="373" priority="4">
      <formula>AND(ISNUMBER(N6), N6&lt;5, ISBLANK(O6))</formula>
    </cfRule>
  </conditionalFormatting>
  <conditionalFormatting sqref="R6:R24">
    <cfRule type="expression" dxfId="372" priority="5">
      <formula>AND(ISNUMBER(R6), R6&gt;=5, NOT(ISBLANK(S6)))</formula>
    </cfRule>
    <cfRule type="expression" dxfId="371" priority="6">
      <formula>AND(ISNUMBER(R6), R6&gt;=5)</formula>
    </cfRule>
    <cfRule type="expression" dxfId="370" priority="7">
      <formula>AND(ISNUMBER(R6), R6&lt;5, NOT(ISBLANK(S6)))</formula>
    </cfRule>
    <cfRule type="expression" dxfId="369" priority="8">
      <formula>AND(ISNUMBER(R6), R6&lt;5, ISBLANK(S6))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336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337</v>
      </c>
      <c r="F6" s="282" t="s">
        <v>337</v>
      </c>
      <c r="G6" s="282" t="s">
        <v>337</v>
      </c>
      <c r="H6" s="282" t="s">
        <v>337</v>
      </c>
      <c r="I6" s="282" t="s">
        <v>337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338</v>
      </c>
      <c r="F12" s="515" t="s">
        <v>338</v>
      </c>
      <c r="G12" s="515" t="s">
        <v>338</v>
      </c>
      <c r="H12" s="515" t="s">
        <v>338</v>
      </c>
      <c r="I12" s="515" t="s">
        <v>338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338</v>
      </c>
      <c r="F13" s="515" t="s">
        <v>338</v>
      </c>
      <c r="G13" s="515" t="s">
        <v>338</v>
      </c>
      <c r="H13" s="515" t="s">
        <v>338</v>
      </c>
      <c r="I13" s="515" t="s">
        <v>338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255</v>
      </c>
      <c r="F14" s="515" t="s">
        <v>339</v>
      </c>
      <c r="G14" s="515" t="s">
        <v>338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255</v>
      </c>
      <c r="F15" s="515" t="s">
        <v>340</v>
      </c>
      <c r="G15" s="515" t="s">
        <v>255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255</v>
      </c>
      <c r="F16" s="515" t="s">
        <v>340</v>
      </c>
      <c r="G16" s="515" t="s">
        <v>255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341</v>
      </c>
      <c r="F17" s="515" t="s">
        <v>340</v>
      </c>
      <c r="G17" s="515" t="s">
        <v>255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338</v>
      </c>
      <c r="F18" s="515" t="s">
        <v>340</v>
      </c>
      <c r="G18" s="452" t="s">
        <v>261</v>
      </c>
      <c r="H18" s="261" t="s">
        <v>68</v>
      </c>
      <c r="I18" s="452" t="s">
        <v>279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342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338</v>
      </c>
      <c r="F19" s="515" t="s">
        <v>340</v>
      </c>
      <c r="G19" s="452" t="s">
        <v>261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338</v>
      </c>
      <c r="F20" s="515" t="s">
        <v>340</v>
      </c>
      <c r="G20" s="452" t="s">
        <v>343</v>
      </c>
      <c r="H20" s="261" t="s">
        <v>68</v>
      </c>
      <c r="I20" s="452" t="s">
        <v>279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344</v>
      </c>
      <c r="F21" s="515" t="s">
        <v>340</v>
      </c>
      <c r="G21" s="452" t="s">
        <v>345</v>
      </c>
      <c r="H21" s="261" t="s">
        <v>68</v>
      </c>
      <c r="I21" s="452" t="s">
        <v>279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346</v>
      </c>
      <c r="F22" s="515" t="s">
        <v>340</v>
      </c>
      <c r="G22" s="452" t="s">
        <v>345</v>
      </c>
      <c r="H22" s="261" t="s">
        <v>347</v>
      </c>
      <c r="I22" s="452" t="s">
        <v>279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348</v>
      </c>
      <c r="F23" s="515" t="s">
        <v>340</v>
      </c>
      <c r="G23" s="452" t="s">
        <v>345</v>
      </c>
      <c r="H23" s="261" t="s">
        <v>347</v>
      </c>
      <c r="I23" s="452" t="s">
        <v>279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348</v>
      </c>
      <c r="F24" s="515" t="s">
        <v>340</v>
      </c>
      <c r="G24" s="452" t="s">
        <v>345</v>
      </c>
      <c r="H24" s="515" t="s">
        <v>57</v>
      </c>
      <c r="I24" s="452" t="s">
        <v>279</v>
      </c>
      <c r="J24" s="458"/>
      <c r="K24" s="460"/>
      <c r="L24" s="61"/>
      <c r="M24" s="416" t="s">
        <v>331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349</v>
      </c>
      <c r="F25" s="515" t="s">
        <v>328</v>
      </c>
      <c r="G25" s="452" t="s">
        <v>345</v>
      </c>
      <c r="H25" s="515" t="s">
        <v>57</v>
      </c>
      <c r="I25" s="452" t="s">
        <v>279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349</v>
      </c>
      <c r="F26" s="515" t="s">
        <v>328</v>
      </c>
      <c r="G26" s="452" t="s">
        <v>350</v>
      </c>
      <c r="H26" s="515" t="s">
        <v>57</v>
      </c>
      <c r="I26" s="452" t="s">
        <v>279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351</v>
      </c>
      <c r="F27" s="515" t="s">
        <v>352</v>
      </c>
      <c r="G27" s="452" t="s">
        <v>350</v>
      </c>
      <c r="H27" s="515" t="s">
        <v>57</v>
      </c>
      <c r="I27" s="452" t="s">
        <v>279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353</v>
      </c>
      <c r="F28" s="515" t="s">
        <v>352</v>
      </c>
      <c r="G28" s="452" t="s">
        <v>354</v>
      </c>
      <c r="H28" s="515" t="s">
        <v>57</v>
      </c>
      <c r="I28" s="306" t="s">
        <v>279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353</v>
      </c>
      <c r="F29" s="515" t="s">
        <v>352</v>
      </c>
      <c r="G29" s="452" t="s">
        <v>354</v>
      </c>
      <c r="H29" s="261" t="s">
        <v>279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353</v>
      </c>
      <c r="F30" s="515" t="s">
        <v>65</v>
      </c>
      <c r="G30" s="452" t="s">
        <v>355</v>
      </c>
      <c r="H30" s="261" t="s">
        <v>279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356</v>
      </c>
      <c r="F31" s="515" t="s">
        <v>350</v>
      </c>
      <c r="G31" s="452" t="s">
        <v>357</v>
      </c>
      <c r="H31" s="261" t="s">
        <v>279</v>
      </c>
      <c r="I31" s="306" t="s">
        <v>358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356</v>
      </c>
      <c r="F32" s="515" t="s">
        <v>350</v>
      </c>
      <c r="G32" s="452" t="s">
        <v>357</v>
      </c>
      <c r="H32" s="261" t="s">
        <v>279</v>
      </c>
      <c r="I32" s="306" t="s">
        <v>358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356</v>
      </c>
      <c r="F33" s="515" t="s">
        <v>350</v>
      </c>
      <c r="G33" s="452" t="s">
        <v>359</v>
      </c>
      <c r="H33" s="261" t="s">
        <v>279</v>
      </c>
      <c r="I33" s="306" t="s">
        <v>358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245</v>
      </c>
      <c r="D47" t="s">
        <v>247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130</v>
      </c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248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68" priority="1">
      <formula>AND(ISNUMBER(N6), N6&gt;=5, NOT(ISBLANK(O6)))</formula>
    </cfRule>
    <cfRule type="expression" dxfId="367" priority="2">
      <formula>AND(ISNUMBER(N6), N6&gt;=5)</formula>
    </cfRule>
    <cfRule type="expression" dxfId="366" priority="3">
      <formula>AND(ISNUMBER(N6), N6&lt;5, NOT(ISBLANK(O6)))</formula>
    </cfRule>
    <cfRule type="expression" dxfId="365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360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361</v>
      </c>
      <c r="F6" s="282" t="s">
        <v>362</v>
      </c>
      <c r="G6" s="282" t="s">
        <v>362</v>
      </c>
      <c r="H6" s="282" t="s">
        <v>362</v>
      </c>
      <c r="I6" s="282" t="s">
        <v>362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265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363</v>
      </c>
      <c r="F12" s="515" t="s">
        <v>364</v>
      </c>
      <c r="G12" s="515" t="s">
        <v>364</v>
      </c>
      <c r="H12" s="515" t="s">
        <v>364</v>
      </c>
      <c r="I12" s="515" t="s">
        <v>364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363</v>
      </c>
      <c r="F13" s="515" t="s">
        <v>364</v>
      </c>
      <c r="G13" s="515" t="s">
        <v>364</v>
      </c>
      <c r="H13" s="515" t="s">
        <v>364</v>
      </c>
      <c r="I13" s="515" t="s">
        <v>364</v>
      </c>
      <c r="J13" s="458"/>
      <c r="K13" s="459" t="s">
        <v>229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365</v>
      </c>
      <c r="G14" s="515" t="s">
        <v>366</v>
      </c>
      <c r="H14" s="261" t="s">
        <v>364</v>
      </c>
      <c r="I14" s="452" t="s">
        <v>366</v>
      </c>
      <c r="J14" s="458"/>
      <c r="K14" s="460" t="s">
        <v>229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367</v>
      </c>
      <c r="F15" s="515" t="s">
        <v>365</v>
      </c>
      <c r="G15" s="515" t="s">
        <v>366</v>
      </c>
      <c r="H15" s="261" t="s">
        <v>364</v>
      </c>
      <c r="I15" s="452" t="s">
        <v>366</v>
      </c>
      <c r="J15" s="458"/>
      <c r="K15" s="460" t="s">
        <v>229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367</v>
      </c>
      <c r="F16" s="515" t="s">
        <v>365</v>
      </c>
      <c r="G16" s="515" t="s">
        <v>366</v>
      </c>
      <c r="H16" s="261" t="s">
        <v>364</v>
      </c>
      <c r="I16" s="452" t="s">
        <v>366</v>
      </c>
      <c r="J16" s="458" t="s">
        <v>368</v>
      </c>
      <c r="K16" s="460" t="s">
        <v>229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369</v>
      </c>
      <c r="F17" s="515" t="s">
        <v>365</v>
      </c>
      <c r="G17" s="515" t="s">
        <v>366</v>
      </c>
      <c r="H17" s="261" t="s">
        <v>364</v>
      </c>
      <c r="I17" s="452" t="s">
        <v>366</v>
      </c>
      <c r="J17" s="458" t="s">
        <v>368</v>
      </c>
      <c r="K17" s="460" t="s">
        <v>229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369</v>
      </c>
      <c r="F18" s="515" t="s">
        <v>57</v>
      </c>
      <c r="G18" s="452" t="s">
        <v>67</v>
      </c>
      <c r="H18" s="261" t="s">
        <v>364</v>
      </c>
      <c r="I18" s="452" t="s">
        <v>366</v>
      </c>
      <c r="J18" s="458" t="s">
        <v>370</v>
      </c>
      <c r="K18" s="460" t="s">
        <v>229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369</v>
      </c>
      <c r="F19" s="515" t="s">
        <v>365</v>
      </c>
      <c r="G19" s="452" t="s">
        <v>369</v>
      </c>
      <c r="H19" s="261" t="s">
        <v>364</v>
      </c>
      <c r="I19" s="452" t="s">
        <v>371</v>
      </c>
      <c r="J19" s="458" t="s">
        <v>370</v>
      </c>
      <c r="K19" s="460" t="s">
        <v>229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372</v>
      </c>
      <c r="F20" s="515" t="s">
        <v>366</v>
      </c>
      <c r="G20" s="452" t="s">
        <v>373</v>
      </c>
      <c r="H20" s="261" t="s">
        <v>68</v>
      </c>
      <c r="I20" s="452" t="s">
        <v>57</v>
      </c>
      <c r="J20" s="458" t="s">
        <v>370</v>
      </c>
      <c r="K20" s="460" t="s">
        <v>229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372</v>
      </c>
      <c r="F21" s="515" t="s">
        <v>364</v>
      </c>
      <c r="G21" s="452" t="s">
        <v>373</v>
      </c>
      <c r="H21" s="261" t="s">
        <v>68</v>
      </c>
      <c r="I21" s="452" t="s">
        <v>374</v>
      </c>
      <c r="J21" s="458" t="s">
        <v>375</v>
      </c>
      <c r="K21" s="460" t="s">
        <v>229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372</v>
      </c>
      <c r="F22" s="515" t="s">
        <v>364</v>
      </c>
      <c r="G22" s="452" t="s">
        <v>373</v>
      </c>
      <c r="H22" s="561" t="s">
        <v>70</v>
      </c>
      <c r="I22" s="452" t="s">
        <v>374</v>
      </c>
      <c r="J22" s="458" t="s">
        <v>375</v>
      </c>
      <c r="K22" s="460" t="s">
        <v>229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372</v>
      </c>
      <c r="F23" s="515" t="s">
        <v>364</v>
      </c>
      <c r="G23" s="452" t="s">
        <v>376</v>
      </c>
      <c r="H23" s="561" t="s">
        <v>70</v>
      </c>
      <c r="I23" s="452" t="s">
        <v>377</v>
      </c>
      <c r="J23" s="458" t="s">
        <v>375</v>
      </c>
      <c r="K23" s="460" t="s">
        <v>229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378</v>
      </c>
      <c r="F24" s="515" t="s">
        <v>364</v>
      </c>
      <c r="G24" s="452" t="s">
        <v>379</v>
      </c>
      <c r="H24" s="561" t="s">
        <v>70</v>
      </c>
      <c r="I24" s="452" t="s">
        <v>377</v>
      </c>
      <c r="J24" s="458" t="s">
        <v>380</v>
      </c>
      <c r="K24" s="460" t="s">
        <v>229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329</v>
      </c>
      <c r="F25" s="515" t="s">
        <v>364</v>
      </c>
      <c r="G25" s="452" t="s">
        <v>70</v>
      </c>
      <c r="H25" s="561" t="s">
        <v>70</v>
      </c>
      <c r="I25" s="452" t="s">
        <v>377</v>
      </c>
      <c r="J25" s="458" t="s">
        <v>381</v>
      </c>
      <c r="K25" s="460" t="s">
        <v>229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364</v>
      </c>
      <c r="G26" s="452" t="s">
        <v>57</v>
      </c>
      <c r="H26" s="561" t="s">
        <v>70</v>
      </c>
      <c r="I26" s="452" t="s">
        <v>57</v>
      </c>
      <c r="J26" s="458" t="s">
        <v>381</v>
      </c>
      <c r="K26" s="460" t="s">
        <v>229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382</v>
      </c>
      <c r="F27" s="515" t="s">
        <v>364</v>
      </c>
      <c r="G27" s="452" t="s">
        <v>57</v>
      </c>
      <c r="H27" s="561" t="s">
        <v>70</v>
      </c>
      <c r="I27" s="452" t="s">
        <v>383</v>
      </c>
      <c r="J27" s="458" t="s">
        <v>381</v>
      </c>
      <c r="K27" s="460" t="s">
        <v>229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382</v>
      </c>
      <c r="F28" s="452" t="s">
        <v>384</v>
      </c>
      <c r="G28" s="452" t="s">
        <v>369</v>
      </c>
      <c r="H28" s="561" t="s">
        <v>67</v>
      </c>
      <c r="I28" s="452" t="s">
        <v>67</v>
      </c>
      <c r="J28" s="458" t="s">
        <v>381</v>
      </c>
      <c r="K28" s="460" t="s">
        <v>229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382</v>
      </c>
      <c r="F29" s="452" t="s">
        <v>384</v>
      </c>
      <c r="G29" s="452" t="s">
        <v>369</v>
      </c>
      <c r="H29" s="561" t="s">
        <v>364</v>
      </c>
      <c r="I29" s="452" t="s">
        <v>364</v>
      </c>
      <c r="J29" s="458" t="s">
        <v>381</v>
      </c>
      <c r="K29" s="460" t="s">
        <v>229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382</v>
      </c>
      <c r="F30" s="452" t="s">
        <v>384</v>
      </c>
      <c r="G30" s="452" t="s">
        <v>369</v>
      </c>
      <c r="H30" s="561" t="s">
        <v>385</v>
      </c>
      <c r="I30" s="452" t="s">
        <v>70</v>
      </c>
      <c r="J30" s="458" t="s">
        <v>381</v>
      </c>
      <c r="K30" s="460" t="s">
        <v>229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384</v>
      </c>
      <c r="F31" s="452" t="s">
        <v>384</v>
      </c>
      <c r="G31" s="452" t="s">
        <v>70</v>
      </c>
      <c r="H31" s="561" t="s">
        <v>385</v>
      </c>
      <c r="I31" s="452" t="s">
        <v>386</v>
      </c>
      <c r="J31" s="458" t="s">
        <v>381</v>
      </c>
      <c r="K31" s="460" t="s">
        <v>229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384</v>
      </c>
      <c r="F32" s="452" t="s">
        <v>384</v>
      </c>
      <c r="G32" s="452" t="s">
        <v>70</v>
      </c>
      <c r="H32" s="561" t="s">
        <v>385</v>
      </c>
      <c r="I32" s="452" t="s">
        <v>386</v>
      </c>
      <c r="J32" s="458" t="s">
        <v>381</v>
      </c>
      <c r="K32" s="460" t="s">
        <v>229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384</v>
      </c>
      <c r="F33" s="452" t="s">
        <v>384</v>
      </c>
      <c r="G33" s="452" t="s">
        <v>70</v>
      </c>
      <c r="H33" s="561" t="s">
        <v>385</v>
      </c>
      <c r="I33" s="452" t="s">
        <v>387</v>
      </c>
      <c r="J33" s="458" t="s">
        <v>381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384</v>
      </c>
      <c r="J34" s="458" t="s">
        <v>381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384</v>
      </c>
      <c r="J35" s="458" t="s">
        <v>381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384</v>
      </c>
      <c r="J36" s="458" t="s">
        <v>381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381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381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381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381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380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380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380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380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248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4" priority="1">
      <formula>AND(ISNUMBER(N6), N6&gt;=5, NOT(ISBLANK(O6)))</formula>
    </cfRule>
    <cfRule type="expression" dxfId="363" priority="2">
      <formula>AND(ISNUMBER(N6), N6&gt;=5)</formula>
    </cfRule>
    <cfRule type="expression" dxfId="362" priority="3">
      <formula>AND(ISNUMBER(N6), N6&lt;5, NOT(ISBLANK(O6)))</formula>
    </cfRule>
    <cfRule type="expression" dxfId="361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388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 t="s">
        <v>389</v>
      </c>
      <c r="F7" s="515" t="s">
        <v>389</v>
      </c>
      <c r="G7" s="515" t="s">
        <v>389</v>
      </c>
      <c r="H7" s="515" t="s">
        <v>389</v>
      </c>
      <c r="I7" s="515" t="s">
        <v>389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331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248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0" priority="1">
      <formula>AND(ISNUMBER(N6), N6&gt;=5, NOT(ISBLANK(O6)))</formula>
    </cfRule>
    <cfRule type="expression" dxfId="359" priority="2">
      <formula>AND(ISNUMBER(N6), N6&gt;=5)</formula>
    </cfRule>
    <cfRule type="expression" dxfId="358" priority="3">
      <formula>AND(ISNUMBER(N6), N6&lt;5, NOT(ISBLANK(O6)))</formula>
    </cfRule>
    <cfRule type="expression" dxfId="357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390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391</v>
      </c>
      <c r="F6" s="282" t="s">
        <v>391</v>
      </c>
      <c r="G6" s="282" t="s">
        <v>391</v>
      </c>
      <c r="H6" s="282" t="s">
        <v>391</v>
      </c>
      <c r="I6" s="282" t="s">
        <v>391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254</v>
      </c>
      <c r="F12" s="515" t="s">
        <v>66</v>
      </c>
      <c r="G12" s="515" t="s">
        <v>254</v>
      </c>
      <c r="H12" s="515" t="s">
        <v>254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254</v>
      </c>
      <c r="F13" s="515" t="s">
        <v>66</v>
      </c>
      <c r="G13" s="515" t="s">
        <v>254</v>
      </c>
      <c r="H13" s="515" t="s">
        <v>254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392</v>
      </c>
      <c r="G14" s="515" t="s">
        <v>393</v>
      </c>
      <c r="H14" s="561" t="s">
        <v>393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268</v>
      </c>
      <c r="F15" s="515" t="s">
        <v>392</v>
      </c>
      <c r="G15" s="515" t="s">
        <v>394</v>
      </c>
      <c r="H15" s="561" t="s">
        <v>393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268</v>
      </c>
      <c r="F16" s="515" t="s">
        <v>392</v>
      </c>
      <c r="G16" s="515" t="s">
        <v>394</v>
      </c>
      <c r="H16" s="561" t="s">
        <v>393</v>
      </c>
      <c r="I16" s="452" t="s">
        <v>379</v>
      </c>
      <c r="J16" s="458" t="s">
        <v>395</v>
      </c>
      <c r="K16" s="460" t="s">
        <v>396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397</v>
      </c>
      <c r="F17" s="515" t="s">
        <v>392</v>
      </c>
      <c r="G17" s="515" t="s">
        <v>394</v>
      </c>
      <c r="H17" s="561" t="s">
        <v>398</v>
      </c>
      <c r="I17" s="452" t="s">
        <v>379</v>
      </c>
      <c r="J17" s="458" t="s">
        <v>395</v>
      </c>
      <c r="K17" s="460" t="s">
        <v>396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259</v>
      </c>
      <c r="F18" s="515" t="s">
        <v>392</v>
      </c>
      <c r="G18" s="452" t="s">
        <v>369</v>
      </c>
      <c r="H18" s="561" t="s">
        <v>261</v>
      </c>
      <c r="I18" s="452" t="s">
        <v>379</v>
      </c>
      <c r="J18" s="458" t="s">
        <v>395</v>
      </c>
      <c r="K18" s="460" t="s">
        <v>396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259</v>
      </c>
      <c r="F19" s="515" t="s">
        <v>399</v>
      </c>
      <c r="G19" s="452" t="s">
        <v>67</v>
      </c>
      <c r="H19" s="561" t="s">
        <v>352</v>
      </c>
      <c r="I19" s="452" t="s">
        <v>384</v>
      </c>
      <c r="J19" s="458" t="s">
        <v>395</v>
      </c>
      <c r="K19" s="460" t="s">
        <v>400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259</v>
      </c>
      <c r="F20" s="515" t="s">
        <v>399</v>
      </c>
      <c r="G20" s="452" t="s">
        <v>67</v>
      </c>
      <c r="H20" s="561" t="s">
        <v>401</v>
      </c>
      <c r="I20" s="452" t="s">
        <v>384</v>
      </c>
      <c r="J20" s="458" t="s">
        <v>395</v>
      </c>
      <c r="K20" s="460" t="s">
        <v>400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393</v>
      </c>
      <c r="I21" s="452" t="s">
        <v>384</v>
      </c>
      <c r="J21" s="458" t="s">
        <v>395</v>
      </c>
      <c r="K21" s="460" t="s">
        <v>400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259</v>
      </c>
      <c r="F22" s="515" t="s">
        <v>66</v>
      </c>
      <c r="G22" s="452" t="s">
        <v>67</v>
      </c>
      <c r="H22" s="561" t="s">
        <v>402</v>
      </c>
      <c r="I22" s="452" t="s">
        <v>384</v>
      </c>
      <c r="J22" s="458" t="s">
        <v>395</v>
      </c>
      <c r="K22" s="460" t="s">
        <v>400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259</v>
      </c>
      <c r="F23" s="515" t="s">
        <v>66</v>
      </c>
      <c r="G23" s="452" t="s">
        <v>379</v>
      </c>
      <c r="H23" s="452" t="s">
        <v>393</v>
      </c>
      <c r="I23" s="452" t="s">
        <v>384</v>
      </c>
      <c r="J23" s="458" t="s">
        <v>395</v>
      </c>
      <c r="K23" s="460" t="s">
        <v>400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397</v>
      </c>
      <c r="F24" s="515" t="s">
        <v>66</v>
      </c>
      <c r="G24" s="452" t="s">
        <v>379</v>
      </c>
      <c r="H24" s="452" t="s">
        <v>403</v>
      </c>
      <c r="I24" s="452" t="s">
        <v>384</v>
      </c>
      <c r="J24" s="458" t="s">
        <v>395</v>
      </c>
      <c r="K24" s="460" t="s">
        <v>400</v>
      </c>
      <c r="L24" s="61"/>
      <c r="M24" s="416" t="s">
        <v>331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397</v>
      </c>
      <c r="F25" s="515" t="s">
        <v>59</v>
      </c>
      <c r="G25" s="452" t="s">
        <v>379</v>
      </c>
      <c r="H25" s="452" t="s">
        <v>403</v>
      </c>
      <c r="I25" s="452" t="s">
        <v>384</v>
      </c>
      <c r="J25" s="458" t="s">
        <v>395</v>
      </c>
      <c r="K25" s="460" t="s">
        <v>400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268</v>
      </c>
      <c r="F26" s="515" t="s">
        <v>59</v>
      </c>
      <c r="G26" s="452" t="s">
        <v>404</v>
      </c>
      <c r="H26" s="452" t="s">
        <v>403</v>
      </c>
      <c r="I26" s="452" t="s">
        <v>61</v>
      </c>
      <c r="J26" s="458" t="s">
        <v>395</v>
      </c>
      <c r="K26" s="460" t="s">
        <v>400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268</v>
      </c>
      <c r="F27" s="515" t="s">
        <v>405</v>
      </c>
      <c r="G27" s="452" t="s">
        <v>406</v>
      </c>
      <c r="H27" s="452" t="s">
        <v>407</v>
      </c>
      <c r="I27" s="452" t="s">
        <v>61</v>
      </c>
      <c r="J27" s="458" t="s">
        <v>395</v>
      </c>
      <c r="K27" s="460" t="s">
        <v>400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408</v>
      </c>
      <c r="F28" s="515" t="s">
        <v>405</v>
      </c>
      <c r="G28" s="452" t="s">
        <v>406</v>
      </c>
      <c r="H28" s="561" t="s">
        <v>409</v>
      </c>
      <c r="I28" s="452" t="s">
        <v>70</v>
      </c>
      <c r="J28" s="458" t="s">
        <v>395</v>
      </c>
      <c r="K28" s="460" t="s">
        <v>400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406</v>
      </c>
      <c r="F29" s="515" t="s">
        <v>405</v>
      </c>
      <c r="G29" s="452" t="s">
        <v>406</v>
      </c>
      <c r="H29" s="561" t="s">
        <v>409</v>
      </c>
      <c r="I29" s="452" t="s">
        <v>70</v>
      </c>
      <c r="J29" s="458" t="s">
        <v>395</v>
      </c>
      <c r="K29" s="460" t="s">
        <v>400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406</v>
      </c>
      <c r="F30" s="515" t="s">
        <v>405</v>
      </c>
      <c r="G30" s="452" t="s">
        <v>406</v>
      </c>
      <c r="H30" s="561" t="s">
        <v>409</v>
      </c>
      <c r="I30" s="452" t="s">
        <v>409</v>
      </c>
      <c r="J30" s="458" t="s">
        <v>395</v>
      </c>
      <c r="K30" s="460" t="s">
        <v>400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406</v>
      </c>
      <c r="F31" s="515" t="s">
        <v>405</v>
      </c>
      <c r="G31" s="452" t="s">
        <v>406</v>
      </c>
      <c r="H31" s="561" t="s">
        <v>379</v>
      </c>
      <c r="I31" s="452" t="s">
        <v>409</v>
      </c>
      <c r="J31" s="458" t="s">
        <v>395</v>
      </c>
      <c r="K31" s="460" t="s">
        <v>400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406</v>
      </c>
      <c r="F32" s="515" t="s">
        <v>405</v>
      </c>
      <c r="G32" s="452" t="s">
        <v>406</v>
      </c>
      <c r="H32" s="561" t="s">
        <v>379</v>
      </c>
      <c r="I32" s="452" t="s">
        <v>409</v>
      </c>
      <c r="J32" s="458"/>
      <c r="K32" s="460" t="s">
        <v>400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406</v>
      </c>
      <c r="F33" s="515" t="s">
        <v>405</v>
      </c>
      <c r="G33" s="452" t="s">
        <v>406</v>
      </c>
      <c r="H33" s="561" t="s">
        <v>379</v>
      </c>
      <c r="I33" s="452" t="s">
        <v>409</v>
      </c>
      <c r="J33" s="458"/>
      <c r="K33" s="460" t="s">
        <v>400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 t="s">
        <v>410</v>
      </c>
      <c r="F34" s="538"/>
      <c r="G34" s="538"/>
      <c r="H34" s="538"/>
      <c r="I34" s="537" t="s">
        <v>409</v>
      </c>
      <c r="J34" s="458"/>
      <c r="K34" s="460" t="s">
        <v>400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 t="s">
        <v>410</v>
      </c>
      <c r="F35" s="353"/>
      <c r="G35" s="350"/>
      <c r="H35" s="538"/>
      <c r="I35" s="537"/>
      <c r="J35" s="458"/>
      <c r="K35" s="460" t="s">
        <v>400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44" t="s">
        <v>410</v>
      </c>
      <c r="F36" s="353"/>
      <c r="G36" s="350"/>
      <c r="H36" s="538"/>
      <c r="I36" s="537"/>
      <c r="J36" s="458"/>
      <c r="K36" s="460" t="s">
        <v>400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44" t="s">
        <v>410</v>
      </c>
      <c r="F37" s="353"/>
      <c r="G37" s="337"/>
      <c r="H37" s="538"/>
      <c r="I37" s="273"/>
      <c r="J37" s="458"/>
      <c r="K37" s="460" t="s">
        <v>396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44" t="s">
        <v>410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44" t="s">
        <v>410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44" t="s">
        <v>410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248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6" priority="1">
      <formula>AND(ISNUMBER(N6), N6&gt;=5, NOT(ISBLANK(O6)))</formula>
    </cfRule>
    <cfRule type="expression" dxfId="355" priority="2">
      <formula>AND(ISNUMBER(N6), N6&gt;=5)</formula>
    </cfRule>
    <cfRule type="expression" dxfId="354" priority="3">
      <formula>AND(ISNUMBER(N6), N6&lt;5, NOT(ISBLANK(O6)))</formula>
    </cfRule>
    <cfRule type="expression" dxfId="353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411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326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412</v>
      </c>
      <c r="F5" s="223" t="s">
        <v>413</v>
      </c>
      <c r="G5" s="223" t="s">
        <v>414</v>
      </c>
      <c r="H5" s="223" t="s">
        <v>415</v>
      </c>
      <c r="I5" s="223" t="s">
        <v>416</v>
      </c>
      <c r="J5" s="223" t="s">
        <v>417</v>
      </c>
      <c r="K5" s="223" t="s">
        <v>418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419</v>
      </c>
      <c r="F6" s="282" t="s">
        <v>420</v>
      </c>
      <c r="G6" s="282" t="s">
        <v>419</v>
      </c>
      <c r="H6" s="282" t="s">
        <v>421</v>
      </c>
      <c r="I6" s="282" t="s">
        <v>419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91</v>
      </c>
      <c r="C7" s="245" t="s">
        <v>85</v>
      </c>
      <c r="D7" s="265" t="s">
        <v>92</v>
      </c>
      <c r="E7" s="515" t="s">
        <v>422</v>
      </c>
      <c r="F7" s="515" t="s">
        <v>379</v>
      </c>
      <c r="G7" s="515" t="s">
        <v>422</v>
      </c>
      <c r="H7" s="560"/>
      <c r="I7" s="452" t="s">
        <v>422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92</v>
      </c>
      <c r="C8" s="217" t="s">
        <v>85</v>
      </c>
      <c r="D8" s="267" t="s">
        <v>94</v>
      </c>
      <c r="E8" s="515" t="s">
        <v>422</v>
      </c>
      <c r="F8" s="515" t="s">
        <v>379</v>
      </c>
      <c r="G8" s="515" t="s">
        <v>422</v>
      </c>
      <c r="H8" s="560"/>
      <c r="I8" s="452" t="s">
        <v>422</v>
      </c>
      <c r="J8" s="458" t="s">
        <v>368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515" t="s">
        <v>423</v>
      </c>
      <c r="F9" s="515" t="s">
        <v>404</v>
      </c>
      <c r="G9" s="515" t="s">
        <v>422</v>
      </c>
      <c r="H9" s="308"/>
      <c r="I9" s="452" t="s">
        <v>422</v>
      </c>
      <c r="J9" s="458" t="s">
        <v>368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515" t="s">
        <v>397</v>
      </c>
      <c r="F10" s="515" t="s">
        <v>404</v>
      </c>
      <c r="G10" s="515" t="s">
        <v>422</v>
      </c>
      <c r="H10" s="308"/>
      <c r="I10" s="452" t="s">
        <v>404</v>
      </c>
      <c r="J10" s="458" t="s">
        <v>368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96</v>
      </c>
      <c r="C11" s="217" t="s">
        <v>85</v>
      </c>
      <c r="D11" s="267" t="s">
        <v>97</v>
      </c>
      <c r="E11" s="515" t="s">
        <v>397</v>
      </c>
      <c r="F11" s="452" t="s">
        <v>424</v>
      </c>
      <c r="G11" s="515" t="s">
        <v>422</v>
      </c>
      <c r="H11" s="308"/>
      <c r="I11" s="452" t="s">
        <v>404</v>
      </c>
      <c r="J11" s="458" t="s">
        <v>368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25">
      <c r="B12" s="266" t="s">
        <v>97</v>
      </c>
      <c r="C12" s="217" t="s">
        <v>85</v>
      </c>
      <c r="D12" s="267" t="s">
        <v>99</v>
      </c>
      <c r="E12" s="515" t="s">
        <v>397</v>
      </c>
      <c r="F12" s="515" t="s">
        <v>425</v>
      </c>
      <c r="G12" s="515" t="s">
        <v>422</v>
      </c>
      <c r="H12" s="308"/>
      <c r="I12" s="452" t="s">
        <v>404</v>
      </c>
      <c r="J12" s="458" t="s">
        <v>368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25">
      <c r="B13" s="266" t="s">
        <v>99</v>
      </c>
      <c r="C13" s="217" t="s">
        <v>85</v>
      </c>
      <c r="D13" s="267" t="s">
        <v>100</v>
      </c>
      <c r="E13" s="515" t="s">
        <v>286</v>
      </c>
      <c r="F13" s="515" t="s">
        <v>425</v>
      </c>
      <c r="G13" s="452" t="s">
        <v>399</v>
      </c>
      <c r="H13" s="308"/>
      <c r="I13" s="452" t="s">
        <v>404</v>
      </c>
      <c r="J13" s="458" t="s">
        <v>368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25">
      <c r="B14" s="266" t="s">
        <v>100</v>
      </c>
      <c r="C14" s="217" t="s">
        <v>85</v>
      </c>
      <c r="D14" s="267" t="s">
        <v>101</v>
      </c>
      <c r="E14" s="515" t="s">
        <v>286</v>
      </c>
      <c r="F14" s="515" t="s">
        <v>425</v>
      </c>
      <c r="G14" s="452" t="s">
        <v>425</v>
      </c>
      <c r="H14" s="308"/>
      <c r="I14" s="452" t="s">
        <v>404</v>
      </c>
      <c r="J14" s="458" t="s">
        <v>368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25">
      <c r="B15" s="266" t="s">
        <v>101</v>
      </c>
      <c r="C15" s="217" t="s">
        <v>85</v>
      </c>
      <c r="D15" s="267" t="s">
        <v>102</v>
      </c>
      <c r="E15" s="515" t="s">
        <v>286</v>
      </c>
      <c r="F15" s="515" t="s">
        <v>425</v>
      </c>
      <c r="G15" s="452" t="s">
        <v>425</v>
      </c>
      <c r="H15" s="308"/>
      <c r="I15" s="452" t="s">
        <v>404</v>
      </c>
      <c r="J15" s="458" t="s">
        <v>368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25">
      <c r="B16" s="266" t="s">
        <v>102</v>
      </c>
      <c r="C16" s="217" t="s">
        <v>85</v>
      </c>
      <c r="D16" s="267" t="s">
        <v>103</v>
      </c>
      <c r="E16" s="515" t="s">
        <v>426</v>
      </c>
      <c r="F16" s="515" t="s">
        <v>425</v>
      </c>
      <c r="G16" s="452" t="s">
        <v>425</v>
      </c>
      <c r="H16" s="308"/>
      <c r="I16" s="452" t="s">
        <v>404</v>
      </c>
      <c r="J16" s="458" t="s">
        <v>368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25">
      <c r="B17" s="266" t="s">
        <v>103</v>
      </c>
      <c r="C17" s="217" t="s">
        <v>85</v>
      </c>
      <c r="D17" s="267" t="s">
        <v>106</v>
      </c>
      <c r="E17" s="515" t="s">
        <v>426</v>
      </c>
      <c r="F17" s="515" t="s">
        <v>427</v>
      </c>
      <c r="G17" s="452" t="s">
        <v>425</v>
      </c>
      <c r="H17" s="308"/>
      <c r="I17" s="452" t="s">
        <v>428</v>
      </c>
      <c r="J17" s="458" t="s">
        <v>368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106</v>
      </c>
      <c r="C18" s="217" t="s">
        <v>85</v>
      </c>
      <c r="D18" s="267" t="s">
        <v>107</v>
      </c>
      <c r="E18" s="515" t="s">
        <v>426</v>
      </c>
      <c r="F18" s="515" t="s">
        <v>429</v>
      </c>
      <c r="G18" s="452" t="s">
        <v>425</v>
      </c>
      <c r="H18" s="308"/>
      <c r="I18" s="452" t="s">
        <v>428</v>
      </c>
      <c r="J18" s="458" t="s">
        <v>368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107</v>
      </c>
      <c r="C19" s="217" t="s">
        <v>85</v>
      </c>
      <c r="D19" s="267" t="s">
        <v>109</v>
      </c>
      <c r="E19" s="515" t="s">
        <v>426</v>
      </c>
      <c r="F19" s="515" t="s">
        <v>429</v>
      </c>
      <c r="G19" s="452" t="s">
        <v>430</v>
      </c>
      <c r="H19" s="308"/>
      <c r="I19" s="452" t="s">
        <v>425</v>
      </c>
      <c r="J19" s="458" t="s">
        <v>368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109</v>
      </c>
      <c r="C20" s="217" t="s">
        <v>85</v>
      </c>
      <c r="D20" s="267" t="s">
        <v>110</v>
      </c>
      <c r="E20" s="515" t="s">
        <v>426</v>
      </c>
      <c r="F20" s="515" t="s">
        <v>427</v>
      </c>
      <c r="G20" s="452" t="s">
        <v>379</v>
      </c>
      <c r="H20" s="308" t="s">
        <v>68</v>
      </c>
      <c r="I20" s="452" t="s">
        <v>428</v>
      </c>
      <c r="J20" s="458" t="s">
        <v>368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110</v>
      </c>
      <c r="C21" s="217" t="s">
        <v>85</v>
      </c>
      <c r="D21" s="267" t="s">
        <v>111</v>
      </c>
      <c r="E21" s="515" t="s">
        <v>426</v>
      </c>
      <c r="F21" s="515" t="s">
        <v>427</v>
      </c>
      <c r="G21" s="452" t="s">
        <v>406</v>
      </c>
      <c r="H21" s="308" t="s">
        <v>280</v>
      </c>
      <c r="I21" s="452" t="s">
        <v>404</v>
      </c>
      <c r="J21" s="458" t="s">
        <v>368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25">
      <c r="B22" s="266" t="s">
        <v>111</v>
      </c>
      <c r="C22" s="217" t="s">
        <v>85</v>
      </c>
      <c r="D22" s="267" t="s">
        <v>112</v>
      </c>
      <c r="E22" s="515" t="s">
        <v>268</v>
      </c>
      <c r="F22" s="452" t="s">
        <v>431</v>
      </c>
      <c r="G22" s="452" t="s">
        <v>406</v>
      </c>
      <c r="H22" s="308" t="s">
        <v>308</v>
      </c>
      <c r="I22" s="452" t="s">
        <v>404</v>
      </c>
      <c r="J22" s="458" t="s">
        <v>368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432</v>
      </c>
      <c r="F23" s="452" t="s">
        <v>431</v>
      </c>
      <c r="G23" s="452" t="s">
        <v>433</v>
      </c>
      <c r="H23" s="308" t="s">
        <v>308</v>
      </c>
      <c r="I23" s="452" t="s">
        <v>404</v>
      </c>
      <c r="J23" s="458" t="s">
        <v>368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113</v>
      </c>
      <c r="C24" s="217" t="s">
        <v>85</v>
      </c>
      <c r="D24" s="267" t="s">
        <v>114</v>
      </c>
      <c r="E24" s="515" t="s">
        <v>408</v>
      </c>
      <c r="F24" s="452" t="s">
        <v>431</v>
      </c>
      <c r="G24" s="452" t="s">
        <v>433</v>
      </c>
      <c r="H24" s="308" t="s">
        <v>308</v>
      </c>
      <c r="I24" s="452" t="s">
        <v>404</v>
      </c>
      <c r="J24" s="458" t="s">
        <v>368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408</v>
      </c>
      <c r="F25" s="452" t="s">
        <v>427</v>
      </c>
      <c r="G25" s="452" t="s">
        <v>409</v>
      </c>
      <c r="H25" s="308" t="s">
        <v>308</v>
      </c>
      <c r="I25" s="306" t="s">
        <v>434</v>
      </c>
      <c r="J25" s="458" t="s">
        <v>368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408</v>
      </c>
      <c r="F26" s="452" t="s">
        <v>384</v>
      </c>
      <c r="G26" s="452" t="s">
        <v>409</v>
      </c>
      <c r="H26" s="308" t="s">
        <v>308</v>
      </c>
      <c r="I26" s="306" t="s">
        <v>434</v>
      </c>
      <c r="J26" s="458" t="s">
        <v>368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408</v>
      </c>
      <c r="F27" s="452" t="s">
        <v>384</v>
      </c>
      <c r="G27" s="452" t="s">
        <v>404</v>
      </c>
      <c r="H27" s="308" t="s">
        <v>308</v>
      </c>
      <c r="I27" s="306" t="s">
        <v>434</v>
      </c>
      <c r="J27" s="458" t="s">
        <v>368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408</v>
      </c>
      <c r="F28" s="452" t="s">
        <v>379</v>
      </c>
      <c r="G28" s="452" t="s">
        <v>404</v>
      </c>
      <c r="H28" s="308" t="s">
        <v>308</v>
      </c>
      <c r="I28" s="306" t="s">
        <v>434</v>
      </c>
      <c r="J28" s="458" t="s">
        <v>368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404</v>
      </c>
      <c r="H29" s="308" t="s">
        <v>308</v>
      </c>
      <c r="I29" s="537" t="s">
        <v>409</v>
      </c>
      <c r="J29" s="458" t="s">
        <v>368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308</v>
      </c>
      <c r="I30" s="537" t="s">
        <v>409</v>
      </c>
      <c r="J30" s="458" t="s">
        <v>368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308</v>
      </c>
      <c r="I31" s="537"/>
      <c r="J31" s="458" t="s">
        <v>368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308</v>
      </c>
      <c r="I32" s="273"/>
      <c r="J32" s="458" t="s">
        <v>368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368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802"/>
      <c r="D42" s="802"/>
      <c r="E42" s="802"/>
      <c r="F42" s="802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248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52" priority="5">
      <formula>AND(ISNUMBER(N6), N6&gt;=5, NOT(ISBLANK(O6)))</formula>
    </cfRule>
    <cfRule type="expression" dxfId="351" priority="6">
      <formula>AND(ISNUMBER(N6), N6&gt;=5)</formula>
    </cfRule>
    <cfRule type="expression" dxfId="350" priority="7">
      <formula>AND(ISNUMBER(N6), N6&lt;5, NOT(ISBLANK(O6)))</formula>
    </cfRule>
    <cfRule type="expression" dxfId="349" priority="8">
      <formula>AND(ISNUMBER(N6), N6&lt;5, ISBLANK(O6))</formula>
    </cfRule>
  </conditionalFormatting>
  <conditionalFormatting sqref="R6:R24">
    <cfRule type="expression" dxfId="348" priority="1">
      <formula>AND(ISNUMBER(R6), R6&gt;=5, NOT(ISBLANK(S6)))</formula>
    </cfRule>
    <cfRule type="expression" dxfId="347" priority="2">
      <formula>AND(ISNUMBER(R6), R6&gt;=5)</formula>
    </cfRule>
    <cfRule type="expression" dxfId="346" priority="3">
      <formula>AND(ISNUMBER(R6), R6&lt;5, NOT(ISBLANK(S6)))</formula>
    </cfRule>
    <cfRule type="expression" dxfId="345" priority="4">
      <formula>AND(ISNUMBER(R6), R6&lt;5, ISBLANK(S6))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3.35937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411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435</v>
      </c>
      <c r="F5" s="223" t="s">
        <v>436</v>
      </c>
      <c r="G5" s="223" t="s">
        <v>437</v>
      </c>
      <c r="H5" s="223" t="s">
        <v>438</v>
      </c>
      <c r="I5" s="223" t="s">
        <v>439</v>
      </c>
      <c r="J5" s="223" t="s">
        <v>440</v>
      </c>
      <c r="K5" s="223" t="s">
        <v>441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442</v>
      </c>
      <c r="F6" s="282" t="s">
        <v>442</v>
      </c>
      <c r="G6" s="282" t="s">
        <v>442</v>
      </c>
      <c r="H6" s="282" t="s">
        <v>442</v>
      </c>
      <c r="I6" s="282" t="s">
        <v>442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234</v>
      </c>
      <c r="F7" s="515" t="s">
        <v>234</v>
      </c>
      <c r="G7" s="515" t="s">
        <v>234</v>
      </c>
      <c r="H7" s="515" t="s">
        <v>234</v>
      </c>
      <c r="I7" s="452" t="s">
        <v>234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234</v>
      </c>
      <c r="F8" s="515" t="s">
        <v>234</v>
      </c>
      <c r="G8" s="452" t="s">
        <v>234</v>
      </c>
      <c r="H8" s="515" t="s">
        <v>234</v>
      </c>
      <c r="I8" s="452" t="s">
        <v>234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228</v>
      </c>
      <c r="F9" s="515" t="s">
        <v>399</v>
      </c>
      <c r="G9" s="452" t="s">
        <v>384</v>
      </c>
      <c r="H9" s="452" t="s">
        <v>443</v>
      </c>
      <c r="I9" s="452" t="s">
        <v>444</v>
      </c>
      <c r="J9" s="460" t="s">
        <v>445</v>
      </c>
      <c r="K9" s="460" t="s">
        <v>445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228</v>
      </c>
      <c r="F10" s="515" t="s">
        <v>399</v>
      </c>
      <c r="G10" s="452" t="s">
        <v>384</v>
      </c>
      <c r="H10" s="452" t="s">
        <v>327</v>
      </c>
      <c r="I10" s="452" t="s">
        <v>384</v>
      </c>
      <c r="J10" s="460" t="s">
        <v>445</v>
      </c>
      <c r="K10" s="460" t="s">
        <v>445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399</v>
      </c>
      <c r="G11" s="452" t="s">
        <v>384</v>
      </c>
      <c r="H11" s="452" t="s">
        <v>327</v>
      </c>
      <c r="I11" s="452" t="s">
        <v>384</v>
      </c>
      <c r="J11" s="460" t="s">
        <v>445</v>
      </c>
      <c r="K11" s="460" t="s">
        <v>445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228</v>
      </c>
      <c r="F12" s="515" t="s">
        <v>399</v>
      </c>
      <c r="G12" s="452" t="s">
        <v>384</v>
      </c>
      <c r="H12" s="452" t="s">
        <v>228</v>
      </c>
      <c r="I12" s="452" t="s">
        <v>404</v>
      </c>
      <c r="J12" s="460" t="s">
        <v>445</v>
      </c>
      <c r="K12" s="460" t="s">
        <v>445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228</v>
      </c>
      <c r="F13" s="515" t="s">
        <v>399</v>
      </c>
      <c r="G13" s="452" t="s">
        <v>234</v>
      </c>
      <c r="H13" s="306" t="s">
        <v>446</v>
      </c>
      <c r="I13" s="452" t="s">
        <v>447</v>
      </c>
      <c r="J13" s="460" t="s">
        <v>445</v>
      </c>
      <c r="K13" s="460" t="s">
        <v>445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228</v>
      </c>
      <c r="F14" s="515" t="s">
        <v>399</v>
      </c>
      <c r="G14" s="452" t="s">
        <v>448</v>
      </c>
      <c r="H14" s="306" t="s">
        <v>446</v>
      </c>
      <c r="I14" s="452" t="s">
        <v>447</v>
      </c>
      <c r="J14" s="460" t="s">
        <v>445</v>
      </c>
      <c r="K14" s="460" t="s">
        <v>445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228</v>
      </c>
      <c r="F15" s="515" t="s">
        <v>399</v>
      </c>
      <c r="G15" s="452" t="s">
        <v>448</v>
      </c>
      <c r="H15" s="452" t="s">
        <v>449</v>
      </c>
      <c r="I15" s="452" t="s">
        <v>447</v>
      </c>
      <c r="J15" s="460" t="s">
        <v>445</v>
      </c>
      <c r="K15" s="460" t="s">
        <v>445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228</v>
      </c>
      <c r="F16" s="515" t="s">
        <v>399</v>
      </c>
      <c r="G16" s="452" t="s">
        <v>448</v>
      </c>
      <c r="H16" s="452" t="s">
        <v>449</v>
      </c>
      <c r="I16" s="452" t="s">
        <v>447</v>
      </c>
      <c r="J16" s="460" t="s">
        <v>445</v>
      </c>
      <c r="K16" s="460" t="s">
        <v>445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254</v>
      </c>
      <c r="G17" s="452" t="s">
        <v>448</v>
      </c>
      <c r="H17" s="452" t="s">
        <v>449</v>
      </c>
      <c r="I17" s="452" t="s">
        <v>450</v>
      </c>
      <c r="J17" s="460" t="s">
        <v>445</v>
      </c>
      <c r="K17" s="460" t="s">
        <v>445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228</v>
      </c>
      <c r="F18" s="452" t="s">
        <v>254</v>
      </c>
      <c r="G18" s="452" t="s">
        <v>448</v>
      </c>
      <c r="H18" s="452" t="s">
        <v>428</v>
      </c>
      <c r="I18" s="452" t="s">
        <v>450</v>
      </c>
      <c r="J18" s="460" t="s">
        <v>445</v>
      </c>
      <c r="K18" s="460" t="s">
        <v>451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228</v>
      </c>
      <c r="F19" s="452" t="s">
        <v>254</v>
      </c>
      <c r="G19" s="452" t="s">
        <v>404</v>
      </c>
      <c r="H19" s="452" t="s">
        <v>452</v>
      </c>
      <c r="I19" s="452" t="s">
        <v>450</v>
      </c>
      <c r="J19" s="460" t="s">
        <v>445</v>
      </c>
      <c r="K19" s="460" t="s">
        <v>451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228</v>
      </c>
      <c r="F20" s="452" t="s">
        <v>254</v>
      </c>
      <c r="G20" s="452" t="s">
        <v>404</v>
      </c>
      <c r="H20" s="452" t="s">
        <v>452</v>
      </c>
      <c r="I20" s="452" t="s">
        <v>450</v>
      </c>
      <c r="J20" s="460" t="s">
        <v>445</v>
      </c>
      <c r="K20" s="460" t="s">
        <v>451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228</v>
      </c>
      <c r="F21" s="452" t="s">
        <v>254</v>
      </c>
      <c r="G21" s="452" t="s">
        <v>404</v>
      </c>
      <c r="H21" s="452" t="s">
        <v>452</v>
      </c>
      <c r="I21" s="306" t="s">
        <v>426</v>
      </c>
      <c r="J21" s="460" t="s">
        <v>445</v>
      </c>
      <c r="K21" s="460" t="s">
        <v>451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228</v>
      </c>
      <c r="F22" s="452" t="s">
        <v>254</v>
      </c>
      <c r="G22" s="452" t="s">
        <v>404</v>
      </c>
      <c r="H22" s="452" t="s">
        <v>452</v>
      </c>
      <c r="I22" s="306" t="s">
        <v>425</v>
      </c>
      <c r="J22" s="460" t="s">
        <v>445</v>
      </c>
      <c r="K22" s="460" t="s">
        <v>451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228</v>
      </c>
      <c r="F23" s="452" t="s">
        <v>450</v>
      </c>
      <c r="G23" s="452" t="s">
        <v>405</v>
      </c>
      <c r="H23" s="452" t="s">
        <v>404</v>
      </c>
      <c r="I23" s="306" t="s">
        <v>428</v>
      </c>
      <c r="J23" s="460" t="s">
        <v>445</v>
      </c>
      <c r="K23" s="460" t="s">
        <v>451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399</v>
      </c>
      <c r="F24" s="452" t="s">
        <v>450</v>
      </c>
      <c r="G24" s="452" t="s">
        <v>405</v>
      </c>
      <c r="H24" s="452" t="s">
        <v>404</v>
      </c>
      <c r="I24" s="306" t="s">
        <v>428</v>
      </c>
      <c r="J24" s="460" t="s">
        <v>445</v>
      </c>
      <c r="K24" s="460" t="s">
        <v>445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399</v>
      </c>
      <c r="F25" s="452" t="s">
        <v>450</v>
      </c>
      <c r="G25" s="452" t="s">
        <v>405</v>
      </c>
      <c r="H25" s="452" t="s">
        <v>453</v>
      </c>
      <c r="I25" s="306" t="s">
        <v>428</v>
      </c>
      <c r="J25" s="460" t="s">
        <v>445</v>
      </c>
      <c r="K25" s="460" t="s">
        <v>445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399</v>
      </c>
      <c r="F26" s="452" t="s">
        <v>450</v>
      </c>
      <c r="G26" s="452" t="s">
        <v>405</v>
      </c>
      <c r="H26" s="452" t="s">
        <v>454</v>
      </c>
      <c r="I26" s="306" t="s">
        <v>428</v>
      </c>
      <c r="J26" s="460" t="s">
        <v>445</v>
      </c>
      <c r="K26" s="460" t="s">
        <v>445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399</v>
      </c>
      <c r="F27" s="452" t="s">
        <v>450</v>
      </c>
      <c r="G27" s="452" t="s">
        <v>455</v>
      </c>
      <c r="H27" s="213" t="s">
        <v>454</v>
      </c>
      <c r="I27" s="306" t="s">
        <v>428</v>
      </c>
      <c r="J27" s="460" t="s">
        <v>445</v>
      </c>
      <c r="K27" s="460" t="s">
        <v>445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399</v>
      </c>
      <c r="F28" s="452" t="s">
        <v>450</v>
      </c>
      <c r="G28" s="452" t="s">
        <v>456</v>
      </c>
      <c r="H28" s="213" t="s">
        <v>454</v>
      </c>
      <c r="I28" s="306" t="s">
        <v>428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457</v>
      </c>
      <c r="H29" s="539" t="s">
        <v>454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457</v>
      </c>
      <c r="H30" s="559" t="s">
        <v>454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457</v>
      </c>
      <c r="H31" s="559" t="s">
        <v>454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457</v>
      </c>
      <c r="H32" s="559" t="s">
        <v>454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454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454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802"/>
      <c r="D42" s="802"/>
      <c r="E42" s="802"/>
      <c r="F42" s="802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248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44" priority="1">
      <formula>AND(ISNUMBER(N6), N6&gt;=5, NOT(ISBLANK(O6)))</formula>
    </cfRule>
    <cfRule type="expression" dxfId="343" priority="2">
      <formula>AND(ISNUMBER(N6), N6&gt;=5)</formula>
    </cfRule>
    <cfRule type="expression" dxfId="342" priority="3">
      <formula>AND(ISNUMBER(N6), N6&lt;5, NOT(ISBLANK(O6)))</formula>
    </cfRule>
    <cfRule type="expression" dxfId="341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458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459</v>
      </c>
      <c r="H5" s="223" t="s">
        <v>460</v>
      </c>
      <c r="I5" s="223" t="s">
        <v>461</v>
      </c>
      <c r="J5" s="223" t="s">
        <v>462</v>
      </c>
      <c r="K5" s="223" t="s">
        <v>463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464</v>
      </c>
      <c r="F6" s="282" t="s">
        <v>464</v>
      </c>
      <c r="G6" s="282" t="s">
        <v>464</v>
      </c>
      <c r="H6" s="282" t="s">
        <v>464</v>
      </c>
      <c r="I6" s="282" t="s">
        <v>464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345</v>
      </c>
      <c r="F7" s="452" t="s">
        <v>345</v>
      </c>
      <c r="G7" s="452" t="s">
        <v>345</v>
      </c>
      <c r="H7" s="452" t="s">
        <v>345</v>
      </c>
      <c r="I7" s="452" t="s">
        <v>345</v>
      </c>
      <c r="J7" s="458" t="s">
        <v>368</v>
      </c>
      <c r="K7" s="459"/>
      <c r="L7" s="61"/>
      <c r="M7" s="414" t="s">
        <v>54</v>
      </c>
      <c r="N7" s="326">
        <f>COUNTIF(E7:K39, "*YZ*")/2</f>
        <v>0</v>
      </c>
      <c r="O7" s="547" t="s">
        <v>465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345</v>
      </c>
      <c r="F8" s="452" t="s">
        <v>345</v>
      </c>
      <c r="G8" s="452" t="s">
        <v>466</v>
      </c>
      <c r="H8" s="452" t="s">
        <v>345</v>
      </c>
      <c r="I8" s="452" t="s">
        <v>345</v>
      </c>
      <c r="J8" s="458" t="s">
        <v>368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448</v>
      </c>
      <c r="G9" s="452" t="s">
        <v>399</v>
      </c>
      <c r="H9" s="452" t="s">
        <v>53</v>
      </c>
      <c r="I9" s="452" t="s">
        <v>404</v>
      </c>
      <c r="J9" s="458" t="s">
        <v>368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399</v>
      </c>
      <c r="H10" s="452" t="s">
        <v>53</v>
      </c>
      <c r="I10" s="452" t="s">
        <v>404</v>
      </c>
      <c r="J10" s="458" t="s">
        <v>368</v>
      </c>
      <c r="K10" s="460"/>
      <c r="L10" s="61"/>
      <c r="M10" s="414" t="s">
        <v>58</v>
      </c>
      <c r="N10" s="552">
        <f>COUNTIF(E7:K39, "*Wei Yen*")/2</f>
        <v>3.5</v>
      </c>
      <c r="O10" s="547" t="s">
        <v>465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338</v>
      </c>
      <c r="G11" s="452" t="s">
        <v>399</v>
      </c>
      <c r="H11" s="452" t="s">
        <v>448</v>
      </c>
      <c r="I11" s="452" t="s">
        <v>404</v>
      </c>
      <c r="J11" s="458" t="s">
        <v>368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425</v>
      </c>
      <c r="F12" s="452" t="s">
        <v>338</v>
      </c>
      <c r="G12" s="452" t="s">
        <v>399</v>
      </c>
      <c r="H12" s="452" t="s">
        <v>448</v>
      </c>
      <c r="I12" s="452" t="s">
        <v>404</v>
      </c>
      <c r="J12" s="458" t="s">
        <v>368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425</v>
      </c>
      <c r="F13" s="452" t="s">
        <v>338</v>
      </c>
      <c r="G13" s="452" t="s">
        <v>399</v>
      </c>
      <c r="H13" s="306" t="s">
        <v>425</v>
      </c>
      <c r="I13" s="452" t="s">
        <v>404</v>
      </c>
      <c r="J13" s="458" t="s">
        <v>368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448</v>
      </c>
      <c r="F14" s="452" t="s">
        <v>338</v>
      </c>
      <c r="G14" s="452" t="s">
        <v>399</v>
      </c>
      <c r="H14" s="306" t="s">
        <v>425</v>
      </c>
      <c r="I14" s="452" t="s">
        <v>404</v>
      </c>
      <c r="J14" s="458" t="s">
        <v>368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448</v>
      </c>
      <c r="F15" s="452" t="s">
        <v>338</v>
      </c>
      <c r="G15" s="452" t="s">
        <v>399</v>
      </c>
      <c r="H15" s="452" t="s">
        <v>53</v>
      </c>
      <c r="I15" s="452" t="s">
        <v>404</v>
      </c>
      <c r="J15" s="458" t="s">
        <v>368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448</v>
      </c>
      <c r="F16" s="452" t="s">
        <v>338</v>
      </c>
      <c r="G16" s="452" t="s">
        <v>399</v>
      </c>
      <c r="H16" s="452" t="s">
        <v>426</v>
      </c>
      <c r="I16" s="306" t="s">
        <v>404</v>
      </c>
      <c r="J16" s="458" t="s">
        <v>368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448</v>
      </c>
      <c r="F17" s="452" t="s">
        <v>338</v>
      </c>
      <c r="G17" s="452" t="s">
        <v>399</v>
      </c>
      <c r="H17" s="452" t="s">
        <v>426</v>
      </c>
      <c r="I17" s="306" t="s">
        <v>467</v>
      </c>
      <c r="J17" s="458" t="s">
        <v>368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425</v>
      </c>
      <c r="F18" s="452" t="s">
        <v>338</v>
      </c>
      <c r="G18" s="452" t="s">
        <v>399</v>
      </c>
      <c r="H18" s="452" t="s">
        <v>304</v>
      </c>
      <c r="I18" s="306" t="s">
        <v>467</v>
      </c>
      <c r="J18" s="458" t="s">
        <v>368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425</v>
      </c>
      <c r="F19" s="452" t="s">
        <v>468</v>
      </c>
      <c r="G19" s="452" t="s">
        <v>399</v>
      </c>
      <c r="H19" s="452" t="s">
        <v>304</v>
      </c>
      <c r="I19" s="306" t="s">
        <v>467</v>
      </c>
      <c r="J19" s="458" t="s">
        <v>368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425</v>
      </c>
      <c r="F20" s="452" t="s">
        <v>468</v>
      </c>
      <c r="G20" s="452" t="s">
        <v>399</v>
      </c>
      <c r="H20" s="452" t="s">
        <v>304</v>
      </c>
      <c r="I20" s="306" t="s">
        <v>467</v>
      </c>
      <c r="J20" s="458" t="s">
        <v>368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468</v>
      </c>
      <c r="G21" s="452" t="s">
        <v>469</v>
      </c>
      <c r="H21" s="452" t="s">
        <v>304</v>
      </c>
      <c r="I21" s="452" t="s">
        <v>53</v>
      </c>
      <c r="J21" s="458" t="s">
        <v>368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470</v>
      </c>
      <c r="G22" s="452" t="s">
        <v>469</v>
      </c>
      <c r="H22" s="452" t="s">
        <v>304</v>
      </c>
      <c r="I22" s="452" t="s">
        <v>53</v>
      </c>
      <c r="J22" s="458" t="s">
        <v>368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234</v>
      </c>
      <c r="F23" s="452" t="s">
        <v>470</v>
      </c>
      <c r="G23" s="452" t="s">
        <v>469</v>
      </c>
      <c r="H23" s="452" t="s">
        <v>423</v>
      </c>
      <c r="I23" s="452" t="s">
        <v>53</v>
      </c>
      <c r="J23" s="458" t="s">
        <v>368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234</v>
      </c>
      <c r="F24" s="452" t="s">
        <v>470</v>
      </c>
      <c r="G24" s="452" t="s">
        <v>469</v>
      </c>
      <c r="H24" s="452" t="s">
        <v>404</v>
      </c>
      <c r="I24" s="452" t="s">
        <v>53</v>
      </c>
      <c r="J24" s="458" t="s">
        <v>368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234</v>
      </c>
      <c r="F25" s="452" t="s">
        <v>470</v>
      </c>
      <c r="G25" s="452" t="s">
        <v>53</v>
      </c>
      <c r="H25" s="452" t="s">
        <v>404</v>
      </c>
      <c r="I25" s="452" t="s">
        <v>471</v>
      </c>
      <c r="J25" s="458" t="s">
        <v>368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234</v>
      </c>
      <c r="F26" s="452" t="s">
        <v>470</v>
      </c>
      <c r="G26" s="452" t="s">
        <v>472</v>
      </c>
      <c r="H26" s="452" t="s">
        <v>404</v>
      </c>
      <c r="I26" s="452" t="s">
        <v>471</v>
      </c>
      <c r="J26" s="458" t="s">
        <v>368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234</v>
      </c>
      <c r="F27" s="452" t="s">
        <v>470</v>
      </c>
      <c r="G27" s="452" t="s">
        <v>472</v>
      </c>
      <c r="H27" s="452" t="s">
        <v>53</v>
      </c>
      <c r="I27" s="452" t="s">
        <v>471</v>
      </c>
      <c r="J27" s="458" t="s">
        <v>368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234</v>
      </c>
      <c r="F28" s="452" t="s">
        <v>470</v>
      </c>
      <c r="G28" s="452" t="s">
        <v>472</v>
      </c>
      <c r="H28" s="452" t="s">
        <v>53</v>
      </c>
      <c r="I28" s="306" t="s">
        <v>405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473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473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473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473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802"/>
      <c r="D42" s="802"/>
      <c r="E42" s="802"/>
      <c r="F42" s="802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248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40" priority="1">
      <formula>AND(ISNUMBER(N6), N6&gt;=5, NOT(ISBLANK(O6)))</formula>
    </cfRule>
    <cfRule type="expression" dxfId="339" priority="2">
      <formula>AND(ISNUMBER(N6), N6&gt;=5)</formula>
    </cfRule>
    <cfRule type="expression" dxfId="338" priority="3">
      <formula>AND(ISNUMBER(N6), N6&lt;5, NOT(ISBLANK(O6)))</formula>
    </cfRule>
    <cfRule type="expression" dxfId="337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474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475</v>
      </c>
      <c r="F6" s="282" t="s">
        <v>475</v>
      </c>
      <c r="G6" s="282" t="s">
        <v>475</v>
      </c>
      <c r="H6" s="282" t="s">
        <v>475</v>
      </c>
      <c r="I6" s="282" t="s">
        <v>475</v>
      </c>
      <c r="J6" s="237" t="s">
        <v>476</v>
      </c>
      <c r="K6" s="237" t="s">
        <v>476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477</v>
      </c>
      <c r="F7" s="452" t="s">
        <v>468</v>
      </c>
      <c r="G7" s="452" t="s">
        <v>477</v>
      </c>
      <c r="H7" s="452" t="s">
        <v>477</v>
      </c>
      <c r="I7" s="452" t="s">
        <v>425</v>
      </c>
      <c r="J7" s="540" t="s">
        <v>478</v>
      </c>
      <c r="K7" s="540" t="s">
        <v>479</v>
      </c>
      <c r="L7" s="61"/>
      <c r="M7" s="414" t="s">
        <v>54</v>
      </c>
      <c r="N7" s="326">
        <f>COUNTIF(E7:K39, "*YZ*")/2</f>
        <v>3.5</v>
      </c>
      <c r="O7" s="547" t="s">
        <v>465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477</v>
      </c>
      <c r="F8" s="452" t="s">
        <v>468</v>
      </c>
      <c r="G8" s="452" t="s">
        <v>477</v>
      </c>
      <c r="H8" s="452" t="s">
        <v>477</v>
      </c>
      <c r="I8" s="452" t="s">
        <v>425</v>
      </c>
      <c r="J8" s="540" t="s">
        <v>478</v>
      </c>
      <c r="K8" s="540" t="s">
        <v>479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425</v>
      </c>
      <c r="F9" s="452" t="s">
        <v>468</v>
      </c>
      <c r="G9" s="452" t="s">
        <v>68</v>
      </c>
      <c r="H9" s="452" t="s">
        <v>68</v>
      </c>
      <c r="I9" s="452" t="s">
        <v>425</v>
      </c>
      <c r="J9" s="540" t="s">
        <v>478</v>
      </c>
      <c r="K9" s="540" t="s">
        <v>479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399</v>
      </c>
      <c r="F10" s="452" t="s">
        <v>477</v>
      </c>
      <c r="G10" s="452" t="s">
        <v>68</v>
      </c>
      <c r="H10" s="452" t="s">
        <v>68</v>
      </c>
      <c r="I10" s="452" t="s">
        <v>425</v>
      </c>
      <c r="J10" s="540" t="s">
        <v>478</v>
      </c>
      <c r="K10" s="540" t="s">
        <v>479</v>
      </c>
      <c r="L10" s="61"/>
      <c r="M10" s="414" t="s">
        <v>58</v>
      </c>
      <c r="N10" s="552">
        <f>COUNTIF(E7:K39, "*Wei Yen*")/2</f>
        <v>0</v>
      </c>
      <c r="O10" s="547" t="s">
        <v>465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399</v>
      </c>
      <c r="F11" s="452" t="s">
        <v>477</v>
      </c>
      <c r="G11" s="452" t="s">
        <v>68</v>
      </c>
      <c r="H11" s="452" t="s">
        <v>452</v>
      </c>
      <c r="I11" s="452" t="s">
        <v>425</v>
      </c>
      <c r="J11" s="540" t="s">
        <v>478</v>
      </c>
      <c r="K11" s="540" t="s">
        <v>479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399</v>
      </c>
      <c r="F12" s="452" t="s">
        <v>477</v>
      </c>
      <c r="G12" s="452" t="s">
        <v>68</v>
      </c>
      <c r="H12" s="452" t="s">
        <v>452</v>
      </c>
      <c r="I12" s="452" t="s">
        <v>425</v>
      </c>
      <c r="J12" s="540" t="s">
        <v>478</v>
      </c>
      <c r="K12" s="540" t="s">
        <v>479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480</v>
      </c>
      <c r="F13" s="452" t="s">
        <v>477</v>
      </c>
      <c r="G13" s="515" t="s">
        <v>399</v>
      </c>
      <c r="H13" s="306" t="s">
        <v>481</v>
      </c>
      <c r="I13" s="515" t="s">
        <v>399</v>
      </c>
      <c r="J13" s="540" t="s">
        <v>478</v>
      </c>
      <c r="K13" s="540" t="s">
        <v>479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427</v>
      </c>
      <c r="F14" s="452" t="s">
        <v>477</v>
      </c>
      <c r="G14" s="515" t="s">
        <v>399</v>
      </c>
      <c r="H14" s="306" t="s">
        <v>481</v>
      </c>
      <c r="I14" s="515" t="s">
        <v>399</v>
      </c>
      <c r="J14" s="540" t="s">
        <v>478</v>
      </c>
      <c r="K14" s="540" t="s">
        <v>479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427</v>
      </c>
      <c r="F15" s="452" t="s">
        <v>477</v>
      </c>
      <c r="G15" s="515" t="s">
        <v>399</v>
      </c>
      <c r="H15" s="452" t="s">
        <v>54</v>
      </c>
      <c r="I15" s="515" t="s">
        <v>399</v>
      </c>
      <c r="J15" s="540" t="s">
        <v>478</v>
      </c>
      <c r="K15" s="540" t="s">
        <v>479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482</v>
      </c>
      <c r="F16" s="452" t="s">
        <v>477</v>
      </c>
      <c r="G16" s="452" t="s">
        <v>68</v>
      </c>
      <c r="H16" s="452" t="s">
        <v>452</v>
      </c>
      <c r="I16" s="306" t="s">
        <v>285</v>
      </c>
      <c r="J16" s="540" t="s">
        <v>478</v>
      </c>
      <c r="K16" s="540" t="s">
        <v>479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482</v>
      </c>
      <c r="F17" s="452" t="s">
        <v>483</v>
      </c>
      <c r="G17" s="452" t="s">
        <v>68</v>
      </c>
      <c r="H17" s="452" t="s">
        <v>452</v>
      </c>
      <c r="I17" s="306" t="s">
        <v>285</v>
      </c>
      <c r="J17" s="540" t="s">
        <v>478</v>
      </c>
      <c r="K17" s="540" t="s">
        <v>479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482</v>
      </c>
      <c r="F18" s="452" t="s">
        <v>484</v>
      </c>
      <c r="G18" s="452" t="s">
        <v>68</v>
      </c>
      <c r="H18" s="452" t="s">
        <v>280</v>
      </c>
      <c r="I18" s="306" t="s">
        <v>485</v>
      </c>
      <c r="J18" s="540" t="s">
        <v>486</v>
      </c>
      <c r="K18" s="540" t="s">
        <v>479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482</v>
      </c>
      <c r="F19" s="452" t="s">
        <v>487</v>
      </c>
      <c r="G19" s="452" t="s">
        <v>53</v>
      </c>
      <c r="H19" s="452" t="s">
        <v>488</v>
      </c>
      <c r="I19" s="306" t="s">
        <v>468</v>
      </c>
      <c r="J19" s="540" t="s">
        <v>489</v>
      </c>
      <c r="K19" s="540" t="s">
        <v>490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482</v>
      </c>
      <c r="F20" s="452" t="s">
        <v>487</v>
      </c>
      <c r="G20" s="452" t="s">
        <v>53</v>
      </c>
      <c r="H20" s="452" t="s">
        <v>488</v>
      </c>
      <c r="I20" s="306" t="s">
        <v>485</v>
      </c>
      <c r="J20" s="540" t="s">
        <v>489</v>
      </c>
      <c r="K20" s="540" t="s">
        <v>479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482</v>
      </c>
      <c r="F21" s="452" t="s">
        <v>482</v>
      </c>
      <c r="G21" s="452" t="s">
        <v>68</v>
      </c>
      <c r="H21" s="452" t="s">
        <v>488</v>
      </c>
      <c r="I21" s="306" t="s">
        <v>491</v>
      </c>
      <c r="J21" s="540" t="s">
        <v>489</v>
      </c>
      <c r="K21" s="540" t="s">
        <v>479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482</v>
      </c>
      <c r="F22" s="452" t="s">
        <v>482</v>
      </c>
      <c r="G22" s="452" t="s">
        <v>492</v>
      </c>
      <c r="H22" s="452" t="s">
        <v>488</v>
      </c>
      <c r="I22" s="306" t="s">
        <v>491</v>
      </c>
      <c r="J22" s="540" t="s">
        <v>489</v>
      </c>
      <c r="K22" s="540" t="s">
        <v>479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443</v>
      </c>
      <c r="F23" s="452" t="s">
        <v>482</v>
      </c>
      <c r="G23" s="452" t="s">
        <v>492</v>
      </c>
      <c r="H23" s="452" t="s">
        <v>488</v>
      </c>
      <c r="I23" s="306" t="s">
        <v>491</v>
      </c>
      <c r="J23" s="540" t="s">
        <v>489</v>
      </c>
      <c r="K23" s="540" t="s">
        <v>479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443</v>
      </c>
      <c r="F24" s="452" t="s">
        <v>482</v>
      </c>
      <c r="G24" s="452" t="s">
        <v>492</v>
      </c>
      <c r="H24" s="452" t="s">
        <v>488</v>
      </c>
      <c r="I24" s="306" t="s">
        <v>493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482</v>
      </c>
      <c r="F25" s="452" t="s">
        <v>482</v>
      </c>
      <c r="G25" s="452" t="s">
        <v>67</v>
      </c>
      <c r="H25" s="452" t="s">
        <v>494</v>
      </c>
      <c r="I25" s="306" t="s">
        <v>493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482</v>
      </c>
      <c r="F26" s="452" t="s">
        <v>495</v>
      </c>
      <c r="G26" s="452" t="s">
        <v>67</v>
      </c>
      <c r="H26" s="452" t="s">
        <v>494</v>
      </c>
      <c r="I26" s="515" t="s">
        <v>399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482</v>
      </c>
      <c r="F27" s="452" t="s">
        <v>495</v>
      </c>
      <c r="G27" s="452" t="s">
        <v>67</v>
      </c>
      <c r="H27" s="452" t="s">
        <v>494</v>
      </c>
      <c r="I27" s="515" t="s">
        <v>399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482</v>
      </c>
      <c r="F28" s="452" t="s">
        <v>495</v>
      </c>
      <c r="G28" s="452" t="s">
        <v>67</v>
      </c>
      <c r="H28" s="452" t="s">
        <v>494</v>
      </c>
      <c r="I28" s="515" t="s">
        <v>399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496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496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496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496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496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496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496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496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496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802"/>
      <c r="D42" s="802"/>
      <c r="E42" s="802"/>
      <c r="F42" s="802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</row>
    <row r="47" spans="2:20" x14ac:dyDescent="0.2">
      <c r="B47" s="180"/>
      <c r="D47" t="s">
        <v>132</v>
      </c>
      <c r="M47" s="61"/>
    </row>
    <row r="48" spans="2:20" x14ac:dyDescent="0.2">
      <c r="B48" s="90"/>
      <c r="D48" t="s">
        <v>133</v>
      </c>
      <c r="M48" s="61"/>
    </row>
    <row r="49" spans="2:13" x14ac:dyDescent="0.2">
      <c r="M49" s="61"/>
    </row>
    <row r="50" spans="2:13" x14ac:dyDescent="0.2">
      <c r="B50" s="127" t="s">
        <v>134</v>
      </c>
      <c r="D50" t="s">
        <v>248</v>
      </c>
      <c r="M50" s="61"/>
    </row>
    <row r="51" spans="2:13" x14ac:dyDescent="0.2">
      <c r="B51" s="387" t="s">
        <v>136</v>
      </c>
      <c r="D51" t="s">
        <v>497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36" priority="1">
      <formula>AND(ISNUMBER(N6), N6&gt;=5, NOT(ISBLANK(O6)))</formula>
    </cfRule>
    <cfRule type="expression" dxfId="335" priority="2">
      <formula>AND(ISNUMBER(N6), N6&gt;=5)</formula>
    </cfRule>
    <cfRule type="expression" dxfId="334" priority="3">
      <formula>AND(ISNUMBER(N6), N6&lt;5, NOT(ISBLANK(O6)))</formula>
    </cfRule>
    <cfRule type="expression" dxfId="333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38281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498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499</v>
      </c>
      <c r="F5" s="223" t="s">
        <v>500</v>
      </c>
      <c r="G5" s="223" t="s">
        <v>501</v>
      </c>
      <c r="H5" s="223" t="s">
        <v>502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 t="s">
        <v>503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504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465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504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504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505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465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506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506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507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507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508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508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509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510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510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443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448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448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511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511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512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512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513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513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513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513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513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513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513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513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513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513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513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513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802"/>
      <c r="D41" s="802"/>
      <c r="E41" s="802"/>
      <c r="F41" s="80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248</v>
      </c>
      <c r="M49" s="61"/>
      <c r="N49" s="62"/>
      <c r="O49" s="61"/>
    </row>
    <row r="50" spans="2:15" x14ac:dyDescent="0.2">
      <c r="B50" s="387" t="s">
        <v>136</v>
      </c>
      <c r="D50" t="s">
        <v>497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32" priority="1">
      <formula>AND(ISNUMBER(N6), N6&gt;=5, NOT(ISBLANK(O6)))</formula>
    </cfRule>
    <cfRule type="expression" dxfId="331" priority="2">
      <formula>AND(ISNUMBER(N6), N6&gt;=5)</formula>
    </cfRule>
    <cfRule type="expression" dxfId="330" priority="3">
      <formula>AND(ISNUMBER(N6), N6&lt;5, NOT(ISBLANK(O6)))</formula>
    </cfRule>
    <cfRule type="expression" dxfId="329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38.3359375" bestFit="1" customWidth="1"/>
    <col min="6" max="6" width="50.04296875" bestFit="1" customWidth="1"/>
    <col min="7" max="7" width="28.38281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498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499</v>
      </c>
      <c r="F5" s="223" t="s">
        <v>500</v>
      </c>
      <c r="G5" s="223" t="s">
        <v>501</v>
      </c>
      <c r="H5" s="223" t="s">
        <v>502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514</v>
      </c>
      <c r="F6" s="282" t="s">
        <v>514</v>
      </c>
      <c r="G6" s="282" t="s">
        <v>514</v>
      </c>
      <c r="H6" s="282" t="s">
        <v>514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472</v>
      </c>
      <c r="F7" s="452" t="s">
        <v>504</v>
      </c>
      <c r="G7" s="452" t="s">
        <v>515</v>
      </c>
      <c r="H7" s="452" t="s">
        <v>516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517</v>
      </c>
      <c r="F8" s="452" t="s">
        <v>518</v>
      </c>
      <c r="G8" s="452" t="s">
        <v>519</v>
      </c>
      <c r="H8" s="452" t="s">
        <v>516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472</v>
      </c>
      <c r="F9" s="452" t="s">
        <v>518</v>
      </c>
      <c r="G9" s="452" t="s">
        <v>515</v>
      </c>
      <c r="H9" s="452" t="s">
        <v>443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 t="s">
        <v>520</v>
      </c>
      <c r="F10" s="452" t="s">
        <v>518</v>
      </c>
      <c r="G10" s="452" t="s">
        <v>521</v>
      </c>
      <c r="H10" s="452" t="s">
        <v>443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465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 t="s">
        <v>522</v>
      </c>
      <c r="F11" s="452" t="s">
        <v>518</v>
      </c>
      <c r="G11" s="452" t="s">
        <v>523</v>
      </c>
      <c r="H11" s="452" t="s">
        <v>443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 t="s">
        <v>520</v>
      </c>
      <c r="F12" s="452" t="s">
        <v>524</v>
      </c>
      <c r="G12" s="452" t="s">
        <v>523</v>
      </c>
      <c r="H12" s="306" t="s">
        <v>485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 t="s">
        <v>520</v>
      </c>
      <c r="F13" s="452" t="s">
        <v>504</v>
      </c>
      <c r="G13" s="452" t="s">
        <v>523</v>
      </c>
      <c r="H13" s="306" t="s">
        <v>485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 t="s">
        <v>520</v>
      </c>
      <c r="F14" s="452" t="s">
        <v>504</v>
      </c>
      <c r="G14" s="452" t="s">
        <v>523</v>
      </c>
      <c r="H14" s="452" t="s">
        <v>443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 t="s">
        <v>520</v>
      </c>
      <c r="F15" s="452" t="s">
        <v>525</v>
      </c>
      <c r="G15" s="452" t="s">
        <v>526</v>
      </c>
      <c r="H15" s="452" t="s">
        <v>527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 t="s">
        <v>520</v>
      </c>
      <c r="F16" s="452" t="s">
        <v>528</v>
      </c>
      <c r="G16" s="452" t="s">
        <v>529</v>
      </c>
      <c r="H16" s="452" t="s">
        <v>530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 t="s">
        <v>522</v>
      </c>
      <c r="F17" s="452" t="s">
        <v>531</v>
      </c>
      <c r="G17" s="452" t="s">
        <v>529</v>
      </c>
      <c r="H17" s="452" t="s">
        <v>532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 t="s">
        <v>522</v>
      </c>
      <c r="F18" s="452" t="s">
        <v>531</v>
      </c>
      <c r="G18" s="452" t="s">
        <v>533</v>
      </c>
      <c r="H18" s="452" t="s">
        <v>532</v>
      </c>
      <c r="I18" s="306"/>
      <c r="J18" s="458"/>
      <c r="K18" s="458"/>
      <c r="L18" s="61"/>
      <c r="M18" s="414" t="s">
        <v>487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 t="s">
        <v>534</v>
      </c>
      <c r="F19" s="452" t="s">
        <v>531</v>
      </c>
      <c r="G19" s="452" t="s">
        <v>533</v>
      </c>
      <c r="H19" s="452" t="s">
        <v>535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 t="s">
        <v>534</v>
      </c>
      <c r="F20" s="452" t="s">
        <v>531</v>
      </c>
      <c r="G20" s="452" t="s">
        <v>533</v>
      </c>
      <c r="H20" s="452" t="s">
        <v>535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 t="s">
        <v>534</v>
      </c>
      <c r="F21" s="452" t="s">
        <v>531</v>
      </c>
      <c r="G21" s="452" t="s">
        <v>533</v>
      </c>
      <c r="H21" s="452" t="s">
        <v>536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 t="s">
        <v>537</v>
      </c>
      <c r="F22" s="452" t="s">
        <v>538</v>
      </c>
      <c r="G22" s="452" t="s">
        <v>539</v>
      </c>
      <c r="H22" s="452" t="s">
        <v>540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 t="s">
        <v>537</v>
      </c>
      <c r="F23" s="452" t="s">
        <v>538</v>
      </c>
      <c r="G23" s="452" t="s">
        <v>539</v>
      </c>
      <c r="H23" s="452" t="s">
        <v>540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 t="s">
        <v>537</v>
      </c>
      <c r="F24" s="452" t="s">
        <v>538</v>
      </c>
      <c r="G24" s="452" t="s">
        <v>539</v>
      </c>
      <c r="H24" s="452" t="s">
        <v>540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 t="s">
        <v>537</v>
      </c>
      <c r="F25" s="452" t="s">
        <v>541</v>
      </c>
      <c r="G25" s="452" t="s">
        <v>539</v>
      </c>
      <c r="H25" s="452" t="s">
        <v>540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 t="s">
        <v>537</v>
      </c>
      <c r="F26" s="452" t="s">
        <v>541</v>
      </c>
      <c r="G26" s="452" t="s">
        <v>539</v>
      </c>
      <c r="H26" s="452" t="s">
        <v>540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 t="s">
        <v>537</v>
      </c>
      <c r="F27" s="452" t="s">
        <v>542</v>
      </c>
      <c r="G27" s="452" t="s">
        <v>515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 t="s">
        <v>537</v>
      </c>
      <c r="F28" s="538" t="s">
        <v>57</v>
      </c>
      <c r="G28" s="353" t="s">
        <v>515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 t="s">
        <v>537</v>
      </c>
      <c r="F29" s="353"/>
      <c r="G29" s="353" t="s">
        <v>515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 t="s">
        <v>520</v>
      </c>
      <c r="F30" s="353"/>
      <c r="G30" s="353" t="s">
        <v>515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 t="s">
        <v>520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 t="s">
        <v>520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 t="s">
        <v>520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802"/>
      <c r="D41" s="802"/>
      <c r="E41" s="802"/>
      <c r="F41" s="80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543</v>
      </c>
      <c r="M49" s="61"/>
      <c r="N49" s="62"/>
      <c r="O49" s="61"/>
    </row>
    <row r="50" spans="2:15" x14ac:dyDescent="0.2">
      <c r="B50" s="387" t="s">
        <v>136</v>
      </c>
      <c r="D50" t="s">
        <v>497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28" priority="1">
      <formula>AND(ISNUMBER(N6), N6&gt;=5, NOT(ISBLANK(O6)))</formula>
    </cfRule>
    <cfRule type="expression" dxfId="327" priority="2">
      <formula>AND(ISNUMBER(N6), N6&gt;=5)</formula>
    </cfRule>
    <cfRule type="expression" dxfId="326" priority="3">
      <formula>AND(ISNUMBER(N6), N6&lt;5, NOT(ISBLANK(O6)))</formula>
    </cfRule>
    <cfRule type="expression" dxfId="325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544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545</v>
      </c>
      <c r="F5" s="223" t="s">
        <v>546</v>
      </c>
      <c r="G5" s="223" t="s">
        <v>547</v>
      </c>
      <c r="H5" s="223" t="s">
        <v>548</v>
      </c>
      <c r="I5" s="223" t="s">
        <v>549</v>
      </c>
      <c r="J5" s="223" t="s">
        <v>550</v>
      </c>
      <c r="K5" s="223" t="s">
        <v>551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552</v>
      </c>
      <c r="F6" s="282" t="s">
        <v>552</v>
      </c>
      <c r="G6" s="282" t="s">
        <v>552</v>
      </c>
      <c r="H6" s="282" t="s">
        <v>552</v>
      </c>
      <c r="I6" s="282" t="s">
        <v>552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427</v>
      </c>
      <c r="F7" s="452" t="s">
        <v>427</v>
      </c>
      <c r="G7" s="452" t="s">
        <v>427</v>
      </c>
      <c r="H7" s="306" t="s">
        <v>468</v>
      </c>
      <c r="I7" s="306" t="s">
        <v>427</v>
      </c>
      <c r="J7" s="458" t="s">
        <v>553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427</v>
      </c>
      <c r="F8" s="452" t="s">
        <v>427</v>
      </c>
      <c r="G8" s="452" t="s">
        <v>554</v>
      </c>
      <c r="H8" s="306" t="s">
        <v>468</v>
      </c>
      <c r="I8" s="306" t="s">
        <v>427</v>
      </c>
      <c r="J8" s="458" t="s">
        <v>555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487</v>
      </c>
      <c r="F9" s="452" t="s">
        <v>427</v>
      </c>
      <c r="G9" s="452" t="s">
        <v>556</v>
      </c>
      <c r="H9" s="306" t="s">
        <v>556</v>
      </c>
      <c r="I9" s="306" t="s">
        <v>427</v>
      </c>
      <c r="J9" s="458" t="s">
        <v>555</v>
      </c>
      <c r="K9" s="460"/>
      <c r="L9" s="61"/>
      <c r="M9" s="414" t="s">
        <v>57</v>
      </c>
      <c r="N9" s="326">
        <f>COUNTIF(E7:K39, "*Rafi*")/2</f>
        <v>33</v>
      </c>
      <c r="O9" s="419" t="s">
        <v>557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554</v>
      </c>
      <c r="F10" s="452" t="s">
        <v>558</v>
      </c>
      <c r="G10" s="452" t="s">
        <v>559</v>
      </c>
      <c r="H10" s="306" t="s">
        <v>560</v>
      </c>
      <c r="I10" s="306" t="s">
        <v>558</v>
      </c>
      <c r="J10" s="458" t="s">
        <v>555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557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554</v>
      </c>
      <c r="F11" s="452" t="s">
        <v>558</v>
      </c>
      <c r="G11" s="452" t="s">
        <v>559</v>
      </c>
      <c r="H11" s="306" t="s">
        <v>560</v>
      </c>
      <c r="I11" s="306" t="s">
        <v>558</v>
      </c>
      <c r="J11" s="458" t="s">
        <v>561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554</v>
      </c>
      <c r="F12" s="452" t="s">
        <v>558</v>
      </c>
      <c r="G12" s="452" t="s">
        <v>559</v>
      </c>
      <c r="H12" s="306" t="s">
        <v>560</v>
      </c>
      <c r="I12" s="306" t="s">
        <v>558</v>
      </c>
      <c r="J12" s="458" t="s">
        <v>561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562</v>
      </c>
      <c r="F13" s="452" t="s">
        <v>558</v>
      </c>
      <c r="G13" s="452" t="s">
        <v>559</v>
      </c>
      <c r="H13" s="306" t="s">
        <v>560</v>
      </c>
      <c r="I13" s="306" t="s">
        <v>558</v>
      </c>
      <c r="J13" s="458" t="s">
        <v>561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562</v>
      </c>
      <c r="F14" s="452" t="s">
        <v>558</v>
      </c>
      <c r="G14" s="452" t="s">
        <v>559</v>
      </c>
      <c r="H14" s="306" t="s">
        <v>560</v>
      </c>
      <c r="I14" s="306" t="s">
        <v>558</v>
      </c>
      <c r="J14" s="458" t="s">
        <v>561</v>
      </c>
      <c r="K14" s="460" t="s">
        <v>563</v>
      </c>
      <c r="L14" s="61"/>
      <c r="M14" s="414" t="s">
        <v>62</v>
      </c>
      <c r="N14" s="326">
        <f>COUNTIF(E7:K39, "*Vijay*")/2</f>
        <v>36</v>
      </c>
      <c r="O14" s="419" t="s">
        <v>465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562</v>
      </c>
      <c r="F15" s="452" t="s">
        <v>558</v>
      </c>
      <c r="G15" s="452" t="s">
        <v>559</v>
      </c>
      <c r="H15" s="306" t="s">
        <v>560</v>
      </c>
      <c r="I15" s="306" t="s">
        <v>558</v>
      </c>
      <c r="J15" s="458" t="s">
        <v>561</v>
      </c>
      <c r="K15" s="460" t="s">
        <v>563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562</v>
      </c>
      <c r="F16" s="452" t="s">
        <v>558</v>
      </c>
      <c r="G16" s="452" t="s">
        <v>564</v>
      </c>
      <c r="H16" s="306" t="s">
        <v>560</v>
      </c>
      <c r="I16" s="306" t="s">
        <v>558</v>
      </c>
      <c r="J16" s="458" t="s">
        <v>561</v>
      </c>
      <c r="K16" s="460" t="s">
        <v>565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558</v>
      </c>
      <c r="F17" s="452" t="s">
        <v>558</v>
      </c>
      <c r="G17" s="452" t="s">
        <v>564</v>
      </c>
      <c r="H17" s="306" t="s">
        <v>485</v>
      </c>
      <c r="I17" s="306" t="s">
        <v>558</v>
      </c>
      <c r="J17" s="458" t="s">
        <v>561</v>
      </c>
      <c r="K17" s="460" t="s">
        <v>566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562</v>
      </c>
      <c r="F18" s="452" t="s">
        <v>558</v>
      </c>
      <c r="G18" s="452" t="s">
        <v>567</v>
      </c>
      <c r="H18" s="452" t="s">
        <v>568</v>
      </c>
      <c r="I18" s="306" t="s">
        <v>558</v>
      </c>
      <c r="J18" s="458" t="s">
        <v>561</v>
      </c>
      <c r="K18" s="460" t="s">
        <v>566</v>
      </c>
      <c r="L18" s="61"/>
      <c r="M18" s="414" t="s">
        <v>487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562</v>
      </c>
      <c r="F19" s="452" t="s">
        <v>285</v>
      </c>
      <c r="G19" s="452" t="s">
        <v>569</v>
      </c>
      <c r="H19" s="452" t="s">
        <v>570</v>
      </c>
      <c r="I19" s="306" t="s">
        <v>571</v>
      </c>
      <c r="J19" s="458" t="s">
        <v>561</v>
      </c>
      <c r="K19" s="460" t="s">
        <v>566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562</v>
      </c>
      <c r="F20" s="452" t="s">
        <v>562</v>
      </c>
      <c r="G20" s="452" t="s">
        <v>572</v>
      </c>
      <c r="H20" s="452" t="s">
        <v>573</v>
      </c>
      <c r="I20" s="306" t="s">
        <v>574</v>
      </c>
      <c r="J20" s="458" t="s">
        <v>561</v>
      </c>
      <c r="K20" s="460" t="s">
        <v>566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562</v>
      </c>
      <c r="F21" s="452" t="s">
        <v>562</v>
      </c>
      <c r="G21" s="452" t="s">
        <v>572</v>
      </c>
      <c r="H21" s="452" t="s">
        <v>573</v>
      </c>
      <c r="I21" s="306" t="s">
        <v>575</v>
      </c>
      <c r="J21" s="458" t="s">
        <v>561</v>
      </c>
      <c r="K21" s="460" t="s">
        <v>566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562</v>
      </c>
      <c r="F22" s="452" t="s">
        <v>562</v>
      </c>
      <c r="G22" s="452" t="s">
        <v>576</v>
      </c>
      <c r="H22" s="452" t="s">
        <v>577</v>
      </c>
      <c r="I22" s="306" t="s">
        <v>578</v>
      </c>
      <c r="J22" s="458" t="s">
        <v>561</v>
      </c>
      <c r="K22" s="460" t="s">
        <v>579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562</v>
      </c>
      <c r="F23" s="452" t="s">
        <v>562</v>
      </c>
      <c r="G23" s="452" t="s">
        <v>576</v>
      </c>
      <c r="H23" s="452" t="s">
        <v>577</v>
      </c>
      <c r="I23" s="306" t="s">
        <v>580</v>
      </c>
      <c r="J23" s="458" t="s">
        <v>561</v>
      </c>
      <c r="K23" s="460" t="s">
        <v>579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562</v>
      </c>
      <c r="F24" s="452" t="s">
        <v>562</v>
      </c>
      <c r="G24" s="452" t="s">
        <v>581</v>
      </c>
      <c r="H24" s="452" t="s">
        <v>577</v>
      </c>
      <c r="I24" s="306" t="s">
        <v>580</v>
      </c>
      <c r="J24" s="458" t="s">
        <v>561</v>
      </c>
      <c r="K24" s="460" t="s">
        <v>579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582</v>
      </c>
      <c r="F25" s="452" t="s">
        <v>562</v>
      </c>
      <c r="G25" s="452" t="s">
        <v>581</v>
      </c>
      <c r="H25" s="452" t="s">
        <v>577</v>
      </c>
      <c r="I25" s="306" t="s">
        <v>580</v>
      </c>
      <c r="J25" s="458" t="s">
        <v>561</v>
      </c>
      <c r="K25" s="460" t="s">
        <v>579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582</v>
      </c>
      <c r="F26" s="452" t="s">
        <v>562</v>
      </c>
      <c r="G26" s="452" t="s">
        <v>583</v>
      </c>
      <c r="H26" s="452" t="s">
        <v>584</v>
      </c>
      <c r="I26" s="306" t="s">
        <v>580</v>
      </c>
      <c r="J26" s="458" t="s">
        <v>585</v>
      </c>
      <c r="K26" s="460" t="s">
        <v>586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582</v>
      </c>
      <c r="F27" s="452" t="s">
        <v>562</v>
      </c>
      <c r="G27" s="452" t="s">
        <v>583</v>
      </c>
      <c r="H27" s="452" t="s">
        <v>587</v>
      </c>
      <c r="I27" s="306" t="s">
        <v>580</v>
      </c>
      <c r="J27" s="458" t="s">
        <v>585</v>
      </c>
      <c r="K27" s="460" t="s">
        <v>586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582</v>
      </c>
      <c r="F28" s="452" t="s">
        <v>562</v>
      </c>
      <c r="G28" s="452" t="s">
        <v>588</v>
      </c>
      <c r="H28" s="452" t="s">
        <v>589</v>
      </c>
      <c r="I28" s="306" t="s">
        <v>590</v>
      </c>
      <c r="J28" s="458" t="s">
        <v>585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350" t="s">
        <v>591</v>
      </c>
      <c r="G29" s="438" t="s">
        <v>592</v>
      </c>
      <c r="H29" s="438" t="s">
        <v>593</v>
      </c>
      <c r="I29" s="439" t="s">
        <v>594</v>
      </c>
      <c r="J29" s="458" t="s">
        <v>585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 t="s">
        <v>595</v>
      </c>
      <c r="G30" s="438" t="s">
        <v>592</v>
      </c>
      <c r="H30" s="438" t="s">
        <v>593</v>
      </c>
      <c r="I30" s="439" t="s">
        <v>596</v>
      </c>
      <c r="J30" s="458" t="s">
        <v>585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 t="s">
        <v>595</v>
      </c>
      <c r="G31" s="438" t="s">
        <v>592</v>
      </c>
      <c r="H31" s="438" t="s">
        <v>597</v>
      </c>
      <c r="I31" s="439" t="s">
        <v>596</v>
      </c>
      <c r="J31" s="458" t="s">
        <v>585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 t="s">
        <v>598</v>
      </c>
      <c r="G32" s="438" t="s">
        <v>592</v>
      </c>
      <c r="H32" s="438" t="s">
        <v>599</v>
      </c>
      <c r="I32" s="439" t="s">
        <v>596</v>
      </c>
      <c r="J32" s="458" t="s">
        <v>585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350" t="s">
        <v>598</v>
      </c>
      <c r="G33" s="438" t="s">
        <v>592</v>
      </c>
      <c r="H33" s="438" t="s">
        <v>599</v>
      </c>
      <c r="I33" s="439" t="s">
        <v>596</v>
      </c>
      <c r="J33" s="458" t="s">
        <v>585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350" t="s">
        <v>595</v>
      </c>
      <c r="G34" s="438" t="s">
        <v>600</v>
      </c>
      <c r="H34" s="438" t="s">
        <v>601</v>
      </c>
      <c r="I34" s="439" t="s">
        <v>596</v>
      </c>
      <c r="J34" s="458" t="s">
        <v>585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350" t="s">
        <v>595</v>
      </c>
      <c r="G35" s="438" t="s">
        <v>600</v>
      </c>
      <c r="H35" s="438" t="s">
        <v>601</v>
      </c>
      <c r="I35" s="439" t="s">
        <v>596</v>
      </c>
      <c r="J35" s="458" t="s">
        <v>585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350" t="s">
        <v>595</v>
      </c>
      <c r="G36" s="438" t="s">
        <v>600</v>
      </c>
      <c r="H36" s="438" t="s">
        <v>601</v>
      </c>
      <c r="I36" s="439" t="s">
        <v>596</v>
      </c>
      <c r="J36" s="458" t="s">
        <v>585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350" t="s">
        <v>595</v>
      </c>
      <c r="G37" s="438" t="s">
        <v>602</v>
      </c>
      <c r="H37" s="438" t="s">
        <v>601</v>
      </c>
      <c r="I37" s="439" t="s">
        <v>596</v>
      </c>
      <c r="J37" s="458" t="s">
        <v>585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350" t="s">
        <v>595</v>
      </c>
      <c r="G38" s="438" t="s">
        <v>602</v>
      </c>
      <c r="H38" s="438" t="s">
        <v>601</v>
      </c>
      <c r="I38" s="439" t="s">
        <v>596</v>
      </c>
      <c r="J38" s="458" t="s">
        <v>561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350" t="s">
        <v>595</v>
      </c>
      <c r="G39" s="350" t="s">
        <v>60</v>
      </c>
      <c r="H39" s="276" t="s">
        <v>60</v>
      </c>
      <c r="I39" s="439" t="s">
        <v>594</v>
      </c>
      <c r="J39" s="458" t="s">
        <v>561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802"/>
      <c r="D42" s="802"/>
      <c r="E42" s="802"/>
      <c r="F42" s="802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</row>
    <row r="48" spans="2:20" x14ac:dyDescent="0.2">
      <c r="B48" s="90"/>
      <c r="D48" t="s">
        <v>133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134</v>
      </c>
      <c r="D50" t="s">
        <v>543</v>
      </c>
      <c r="M50" s="61"/>
      <c r="N50" s="62"/>
    </row>
    <row r="51" spans="2:14" x14ac:dyDescent="0.2">
      <c r="B51" s="387" t="s">
        <v>136</v>
      </c>
      <c r="D51" t="s">
        <v>497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24" priority="1">
      <formula>AND(ISNUMBER(N6), N6&gt;=5, NOT(ISBLANK(O6)))</formula>
    </cfRule>
    <cfRule type="expression" dxfId="323" priority="2">
      <formula>AND(ISNUMBER(N6), N6&gt;=5)</formula>
    </cfRule>
    <cfRule type="expression" dxfId="322" priority="3">
      <formula>AND(ISNUMBER(N6), N6&lt;5, NOT(ISBLANK(O6)))</formula>
    </cfRule>
    <cfRule type="expression" dxfId="321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35937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603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604</v>
      </c>
      <c r="F5" s="223" t="s">
        <v>605</v>
      </c>
      <c r="G5" s="223" t="s">
        <v>606</v>
      </c>
      <c r="H5" s="223" t="s">
        <v>607</v>
      </c>
      <c r="I5" s="223" t="s">
        <v>608</v>
      </c>
      <c r="J5" s="223" t="s">
        <v>609</v>
      </c>
      <c r="K5" s="223" t="s">
        <v>610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611</v>
      </c>
      <c r="I7" s="306" t="s">
        <v>612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8"/>
      <c r="G8" s="452" t="s">
        <v>613</v>
      </c>
      <c r="H8" s="306" t="s">
        <v>614</v>
      </c>
      <c r="I8" s="306" t="s">
        <v>613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8"/>
      <c r="G9" s="452" t="s">
        <v>613</v>
      </c>
      <c r="H9" s="306" t="s">
        <v>614</v>
      </c>
      <c r="I9" s="306" t="s">
        <v>613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613</v>
      </c>
      <c r="H10" s="306" t="s">
        <v>614</v>
      </c>
      <c r="I10" s="306" t="s">
        <v>615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613</v>
      </c>
      <c r="H11" s="306" t="s">
        <v>614</v>
      </c>
      <c r="I11" s="306" t="s">
        <v>615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613</v>
      </c>
      <c r="H12" s="306" t="s">
        <v>614</v>
      </c>
      <c r="I12" s="306" t="s">
        <v>615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613</v>
      </c>
      <c r="H13" s="306" t="s">
        <v>614</v>
      </c>
      <c r="I13" s="306" t="s">
        <v>615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613</v>
      </c>
      <c r="H14" s="306" t="s">
        <v>614</v>
      </c>
      <c r="I14" s="306" t="s">
        <v>616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613</v>
      </c>
      <c r="H15" s="306" t="s">
        <v>614</v>
      </c>
      <c r="I15" s="306" t="s">
        <v>616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617</v>
      </c>
      <c r="I16" s="306" t="s">
        <v>618</v>
      </c>
      <c r="J16" s="458" t="s">
        <v>61</v>
      </c>
      <c r="K16" s="459" t="s">
        <v>619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620</v>
      </c>
      <c r="H17" s="306" t="s">
        <v>621</v>
      </c>
      <c r="I17" s="452" t="s">
        <v>622</v>
      </c>
      <c r="J17" s="458" t="s">
        <v>61</v>
      </c>
      <c r="K17" s="459" t="s">
        <v>619</v>
      </c>
      <c r="L17" s="61"/>
      <c r="M17" s="414" t="s">
        <v>65</v>
      </c>
      <c r="N17" s="326">
        <f>COUNTIF(E7:K39, "*Michael*")/2</f>
        <v>15</v>
      </c>
      <c r="O17" s="547" t="s">
        <v>623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620</v>
      </c>
      <c r="H18" s="306" t="s">
        <v>624</v>
      </c>
      <c r="I18" s="452" t="s">
        <v>622</v>
      </c>
      <c r="J18" s="458" t="s">
        <v>61</v>
      </c>
      <c r="K18" s="459" t="s">
        <v>619</v>
      </c>
      <c r="L18" s="61"/>
      <c r="M18" s="414" t="s">
        <v>487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620</v>
      </c>
      <c r="H19" s="306" t="s">
        <v>624</v>
      </c>
      <c r="I19" s="452" t="s">
        <v>622</v>
      </c>
      <c r="J19" s="458" t="s">
        <v>61</v>
      </c>
      <c r="K19" s="459" t="s">
        <v>619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625</v>
      </c>
      <c r="H20" s="306" t="s">
        <v>626</v>
      </c>
      <c r="I20" s="452" t="s">
        <v>627</v>
      </c>
      <c r="J20" s="458" t="s">
        <v>61</v>
      </c>
      <c r="K20" s="459" t="s">
        <v>619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628</v>
      </c>
      <c r="H21" s="306" t="s">
        <v>624</v>
      </c>
      <c r="I21" s="452" t="s">
        <v>622</v>
      </c>
      <c r="J21" s="458" t="s">
        <v>61</v>
      </c>
      <c r="K21" s="459" t="s">
        <v>619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625</v>
      </c>
      <c r="H22" s="306" t="s">
        <v>624</v>
      </c>
      <c r="I22" s="452" t="s">
        <v>622</v>
      </c>
      <c r="J22" s="458" t="s">
        <v>61</v>
      </c>
      <c r="K22" s="459" t="s">
        <v>619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629</v>
      </c>
      <c r="H23" s="306" t="s">
        <v>624</v>
      </c>
      <c r="I23" s="452" t="s">
        <v>622</v>
      </c>
      <c r="J23" s="458" t="s">
        <v>61</v>
      </c>
      <c r="K23" s="459" t="s">
        <v>619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629</v>
      </c>
      <c r="H24" s="306" t="s">
        <v>621</v>
      </c>
      <c r="I24" s="452" t="s">
        <v>630</v>
      </c>
      <c r="J24" s="458" t="s">
        <v>61</v>
      </c>
      <c r="K24" s="459" t="s">
        <v>619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629</v>
      </c>
      <c r="H25" s="452" t="s">
        <v>631</v>
      </c>
      <c r="I25" s="452" t="s">
        <v>631</v>
      </c>
      <c r="J25" s="458" t="s">
        <v>61</v>
      </c>
      <c r="K25" s="459" t="s">
        <v>619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629</v>
      </c>
      <c r="H26" s="452" t="s">
        <v>631</v>
      </c>
      <c r="I26" s="452" t="s">
        <v>632</v>
      </c>
      <c r="J26" s="458"/>
      <c r="K26" s="459" t="s">
        <v>619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488</v>
      </c>
      <c r="H27" s="452" t="s">
        <v>488</v>
      </c>
      <c r="I27" s="452" t="s">
        <v>487</v>
      </c>
      <c r="J27" s="458"/>
      <c r="K27" s="459" t="s">
        <v>619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487</v>
      </c>
      <c r="H28" s="452" t="s">
        <v>488</v>
      </c>
      <c r="I28" s="452" t="s">
        <v>487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802"/>
      <c r="D42" s="802"/>
      <c r="E42" s="802"/>
      <c r="F42" s="802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633</v>
      </c>
      <c r="M50" s="61"/>
      <c r="N50" s="62"/>
      <c r="O50" s="61"/>
    </row>
    <row r="51" spans="2:15" x14ac:dyDescent="0.2">
      <c r="B51" s="387" t="s">
        <v>136</v>
      </c>
      <c r="D51" t="s">
        <v>497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20" priority="1">
      <formula>AND(ISNUMBER(N6), N6&gt;=5, NOT(ISBLANK(O6)))</formula>
    </cfRule>
    <cfRule type="expression" dxfId="319" priority="2">
      <formula>AND(ISNUMBER(N6), N6&gt;=5)</formula>
    </cfRule>
    <cfRule type="expression" dxfId="318" priority="3">
      <formula>AND(ISNUMBER(N6), N6&lt;5, NOT(ISBLANK(O6)))</formula>
    </cfRule>
    <cfRule type="expression" dxfId="317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634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635</v>
      </c>
      <c r="K5" s="223" t="s">
        <v>636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637</v>
      </c>
      <c r="F6" s="282" t="s">
        <v>637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638</v>
      </c>
      <c r="F7" s="452" t="s">
        <v>639</v>
      </c>
      <c r="G7" s="452" t="s">
        <v>639</v>
      </c>
      <c r="H7" s="306" t="s">
        <v>285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65" t="s">
        <v>94</v>
      </c>
      <c r="E8" s="515" t="s">
        <v>638</v>
      </c>
      <c r="F8" s="452" t="s">
        <v>639</v>
      </c>
      <c r="G8" s="452" t="s">
        <v>640</v>
      </c>
      <c r="H8" s="306" t="s">
        <v>641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638</v>
      </c>
      <c r="F9" s="452" t="s">
        <v>639</v>
      </c>
      <c r="G9" s="452" t="s">
        <v>640</v>
      </c>
      <c r="H9" s="306" t="s">
        <v>642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638</v>
      </c>
      <c r="F10" s="452" t="s">
        <v>639</v>
      </c>
      <c r="G10" s="452" t="s">
        <v>640</v>
      </c>
      <c r="H10" s="306" t="s">
        <v>642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638</v>
      </c>
      <c r="F11" s="452" t="s">
        <v>639</v>
      </c>
      <c r="G11" s="452" t="s">
        <v>640</v>
      </c>
      <c r="H11" s="306" t="s">
        <v>642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638</v>
      </c>
      <c r="F12" s="452" t="s">
        <v>639</v>
      </c>
      <c r="G12" s="452" t="s">
        <v>640</v>
      </c>
      <c r="H12" s="306" t="s">
        <v>642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638</v>
      </c>
      <c r="F13" s="452" t="s">
        <v>643</v>
      </c>
      <c r="G13" s="452" t="s">
        <v>640</v>
      </c>
      <c r="H13" s="306" t="s">
        <v>642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644</v>
      </c>
      <c r="F14" s="452" t="s">
        <v>643</v>
      </c>
      <c r="G14" s="452" t="s">
        <v>640</v>
      </c>
      <c r="H14" s="306" t="s">
        <v>642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644</v>
      </c>
      <c r="F15" s="452" t="s">
        <v>643</v>
      </c>
      <c r="G15" s="452" t="s">
        <v>640</v>
      </c>
      <c r="H15" s="306" t="s">
        <v>642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644</v>
      </c>
      <c r="F16" s="452" t="s">
        <v>643</v>
      </c>
      <c r="G16" s="452" t="s">
        <v>640</v>
      </c>
      <c r="H16" s="452" t="s">
        <v>645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646</v>
      </c>
      <c r="F17" s="452" t="s">
        <v>643</v>
      </c>
      <c r="G17" s="306" t="s">
        <v>647</v>
      </c>
      <c r="H17" s="452" t="s">
        <v>645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648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644</v>
      </c>
      <c r="F18" s="452" t="s">
        <v>639</v>
      </c>
      <c r="G18" s="306" t="s">
        <v>647</v>
      </c>
      <c r="H18" s="452" t="s">
        <v>645</v>
      </c>
      <c r="I18" s="308"/>
      <c r="J18" s="458"/>
      <c r="K18" s="460" t="s">
        <v>57</v>
      </c>
      <c r="L18" s="61"/>
      <c r="M18" s="414" t="s">
        <v>487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308</v>
      </c>
      <c r="F19" s="452" t="s">
        <v>483</v>
      </c>
      <c r="G19" s="452" t="s">
        <v>649</v>
      </c>
      <c r="H19" s="452" t="s">
        <v>650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651</v>
      </c>
      <c r="F20" s="452" t="s">
        <v>483</v>
      </c>
      <c r="G20" s="452" t="s">
        <v>652</v>
      </c>
      <c r="H20" s="452" t="s">
        <v>653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651</v>
      </c>
      <c r="F21" s="452" t="s">
        <v>483</v>
      </c>
      <c r="G21" s="452" t="s">
        <v>654</v>
      </c>
      <c r="H21" s="452" t="s">
        <v>655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656</v>
      </c>
      <c r="F22" s="452" t="s">
        <v>657</v>
      </c>
      <c r="G22" s="452" t="s">
        <v>654</v>
      </c>
      <c r="H22" s="452" t="s">
        <v>658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656</v>
      </c>
      <c r="F23" s="452" t="s">
        <v>657</v>
      </c>
      <c r="G23" s="452" t="s">
        <v>654</v>
      </c>
      <c r="H23" s="452" t="s">
        <v>659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656</v>
      </c>
      <c r="F24" s="452" t="s">
        <v>660</v>
      </c>
      <c r="G24" s="452" t="s">
        <v>654</v>
      </c>
      <c r="H24" s="452" t="s">
        <v>659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656</v>
      </c>
      <c r="F25" s="452" t="s">
        <v>660</v>
      </c>
      <c r="G25" s="452" t="s">
        <v>654</v>
      </c>
      <c r="H25" s="452" t="s">
        <v>661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656</v>
      </c>
      <c r="F26" s="452" t="s">
        <v>662</v>
      </c>
      <c r="G26" s="452" t="s">
        <v>654</v>
      </c>
      <c r="H26" s="452" t="s">
        <v>661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472</v>
      </c>
      <c r="F27" s="452" t="s">
        <v>662</v>
      </c>
      <c r="G27" s="452" t="s">
        <v>654</v>
      </c>
      <c r="H27" s="452" t="s">
        <v>661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472</v>
      </c>
      <c r="F28" s="452" t="s">
        <v>662</v>
      </c>
      <c r="G28" s="452" t="s">
        <v>469</v>
      </c>
      <c r="H28" s="452" t="s">
        <v>661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663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663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663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663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802"/>
      <c r="D42" s="802"/>
      <c r="E42" s="802"/>
      <c r="F42" s="802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633</v>
      </c>
      <c r="M50" s="61"/>
      <c r="N50" s="62"/>
      <c r="O50" s="61"/>
    </row>
    <row r="51" spans="2:15" x14ac:dyDescent="0.2">
      <c r="B51" s="387" t="s">
        <v>136</v>
      </c>
      <c r="D51" t="s">
        <v>497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16" priority="1">
      <formula>AND(ISNUMBER(N6), N6&gt;=5, NOT(ISBLANK(O6)))</formula>
    </cfRule>
    <cfRule type="expression" dxfId="315" priority="2">
      <formula>AND(ISNUMBER(N6), N6&gt;=5)</formula>
    </cfRule>
    <cfRule type="expression" dxfId="314" priority="3">
      <formula>AND(ISNUMBER(N6), N6&lt;5, NOT(ISBLANK(O6)))</formula>
    </cfRule>
    <cfRule type="expression" dxfId="313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664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665</v>
      </c>
      <c r="F5" s="223" t="s">
        <v>666</v>
      </c>
      <c r="G5" s="223" t="s">
        <v>667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668</v>
      </c>
      <c r="I6" s="282" t="s">
        <v>669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670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671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671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671</v>
      </c>
      <c r="J10" s="458"/>
      <c r="K10" s="459" t="s">
        <v>672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671</v>
      </c>
      <c r="J11" s="458"/>
      <c r="K11" s="459" t="s">
        <v>672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673</v>
      </c>
      <c r="J12" s="458"/>
      <c r="K12" s="459" t="s">
        <v>672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674</v>
      </c>
      <c r="J13" s="458"/>
      <c r="K13" s="459" t="s">
        <v>672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675</v>
      </c>
      <c r="J14" s="458"/>
      <c r="K14" s="459" t="s">
        <v>672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675</v>
      </c>
      <c r="J15" s="458"/>
      <c r="K15" s="459" t="s">
        <v>672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675</v>
      </c>
      <c r="J16" s="458" t="s">
        <v>602</v>
      </c>
      <c r="K16" s="459" t="s">
        <v>672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675</v>
      </c>
      <c r="J17" s="458" t="s">
        <v>602</v>
      </c>
      <c r="K17" s="459" t="s">
        <v>672</v>
      </c>
      <c r="L17" s="61"/>
      <c r="M17" s="414" t="s">
        <v>65</v>
      </c>
      <c r="N17" s="326">
        <f>COUNTIF(E7:K39, "*Michael*")/2</f>
        <v>4.5</v>
      </c>
      <c r="O17" s="547" t="s">
        <v>648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675</v>
      </c>
      <c r="J18" s="458" t="s">
        <v>602</v>
      </c>
      <c r="K18" s="459" t="s">
        <v>672</v>
      </c>
      <c r="L18" s="61"/>
      <c r="M18" s="414" t="s">
        <v>487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676</v>
      </c>
      <c r="J19" s="458" t="s">
        <v>602</v>
      </c>
      <c r="K19" s="459" t="s">
        <v>672</v>
      </c>
      <c r="L19" s="61"/>
      <c r="M19" s="545" t="s">
        <v>67</v>
      </c>
      <c r="N19" s="551">
        <f>COUNTIF(E7:K39, "*Jia Leong*")/2</f>
        <v>0</v>
      </c>
      <c r="O19" s="547" t="s">
        <v>265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677</v>
      </c>
      <c r="J20" s="458" t="s">
        <v>602</v>
      </c>
      <c r="K20" s="459" t="s">
        <v>672</v>
      </c>
      <c r="L20" s="61"/>
      <c r="M20" s="414" t="s">
        <v>68</v>
      </c>
      <c r="N20" s="326">
        <f>COUNTIF(E7:K39, "*Shaun*")/2</f>
        <v>4</v>
      </c>
      <c r="O20" s="547" t="s">
        <v>265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678</v>
      </c>
      <c r="J21" s="458" t="s">
        <v>602</v>
      </c>
      <c r="K21" s="459" t="s">
        <v>672</v>
      </c>
      <c r="L21" s="61"/>
      <c r="M21" s="414" t="s">
        <v>104</v>
      </c>
      <c r="N21" s="326">
        <f>COUNTIF(E7:K39, "*Angel*")/2</f>
        <v>0</v>
      </c>
      <c r="O21" s="547" t="s">
        <v>265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678</v>
      </c>
      <c r="J22" s="458" t="s">
        <v>602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678</v>
      </c>
      <c r="J23" s="458" t="s">
        <v>602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678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678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678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678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678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802"/>
      <c r="D42" s="802"/>
      <c r="E42" s="802"/>
      <c r="F42" s="802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633</v>
      </c>
      <c r="M50" s="61"/>
      <c r="N50" s="62"/>
      <c r="O50" s="61"/>
    </row>
    <row r="51" spans="2:15" x14ac:dyDescent="0.2">
      <c r="B51" s="387" t="s">
        <v>136</v>
      </c>
      <c r="D51" t="s">
        <v>497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12" priority="1">
      <formula>AND(ISNUMBER(N6), N6&gt;=5, NOT(ISBLANK(O6)))</formula>
    </cfRule>
    <cfRule type="expression" dxfId="311" priority="2">
      <formula>AND(ISNUMBER(N6), N6&gt;=5)</formula>
    </cfRule>
    <cfRule type="expression" dxfId="310" priority="3">
      <formula>AND(ISNUMBER(N6), N6&lt;5, NOT(ISBLANK(O6)))</formula>
    </cfRule>
    <cfRule type="expression" dxfId="309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3828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664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665</v>
      </c>
      <c r="F5" s="223" t="s">
        <v>666</v>
      </c>
      <c r="G5" s="223" t="s">
        <v>667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679</v>
      </c>
      <c r="F6" s="282" t="s">
        <v>669</v>
      </c>
      <c r="G6" s="282" t="s">
        <v>669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680</v>
      </c>
      <c r="F7" s="452" t="s">
        <v>681</v>
      </c>
      <c r="G7" s="452" t="s">
        <v>681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465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680</v>
      </c>
      <c r="F8" s="452" t="s">
        <v>681</v>
      </c>
      <c r="G8" s="452" t="s">
        <v>681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465</v>
      </c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680</v>
      </c>
      <c r="F9" s="452" t="s">
        <v>681</v>
      </c>
      <c r="G9" s="452" t="s">
        <v>681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680</v>
      </c>
      <c r="F10" s="452" t="s">
        <v>681</v>
      </c>
      <c r="G10" s="452" t="s">
        <v>681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680</v>
      </c>
      <c r="F11" s="452" t="s">
        <v>681</v>
      </c>
      <c r="G11" s="452" t="s">
        <v>681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465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680</v>
      </c>
      <c r="F12" s="452" t="s">
        <v>63</v>
      </c>
      <c r="G12" s="452" t="s">
        <v>681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680</v>
      </c>
      <c r="F13" s="452" t="s">
        <v>68</v>
      </c>
      <c r="G13" s="306" t="s">
        <v>682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683</v>
      </c>
      <c r="F14" s="452" t="s">
        <v>68</v>
      </c>
      <c r="G14" s="452" t="s">
        <v>682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465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683</v>
      </c>
      <c r="F15" s="452" t="s">
        <v>684</v>
      </c>
      <c r="G15" s="452" t="s">
        <v>682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683</v>
      </c>
      <c r="F16" s="452" t="s">
        <v>685</v>
      </c>
      <c r="G16" s="452" t="s">
        <v>682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683</v>
      </c>
      <c r="F17" s="452" t="s">
        <v>685</v>
      </c>
      <c r="G17" s="452" t="s">
        <v>682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648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686</v>
      </c>
      <c r="F18" s="452" t="s">
        <v>687</v>
      </c>
      <c r="G18" s="452" t="s">
        <v>357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688</v>
      </c>
      <c r="F19" s="452" t="s">
        <v>255</v>
      </c>
      <c r="G19" s="452" t="s">
        <v>357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265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689</v>
      </c>
      <c r="G20" s="452" t="s">
        <v>357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265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690</v>
      </c>
      <c r="F21" s="452" t="s">
        <v>689</v>
      </c>
      <c r="G21" s="452" t="s">
        <v>357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265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690</v>
      </c>
      <c r="F22" s="452" t="s">
        <v>689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690</v>
      </c>
      <c r="F23" s="452" t="s">
        <v>691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690</v>
      </c>
      <c r="F24" s="452" t="s">
        <v>691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233</v>
      </c>
      <c r="F25" s="452" t="s">
        <v>691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233</v>
      </c>
      <c r="F26" s="452" t="s">
        <v>691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233</v>
      </c>
      <c r="F27" s="452" t="s">
        <v>692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233</v>
      </c>
      <c r="F28" s="452" t="s">
        <v>692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802"/>
      <c r="D42" s="802"/>
      <c r="E42" s="802"/>
      <c r="F42" s="802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693</v>
      </c>
      <c r="M50" s="61"/>
      <c r="N50" s="62"/>
      <c r="O50" s="61"/>
    </row>
    <row r="51" spans="2:15" x14ac:dyDescent="0.2">
      <c r="B51" s="387" t="s">
        <v>136</v>
      </c>
      <c r="D51" t="s">
        <v>497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08" priority="1">
      <formula>AND(ISNUMBER(N6), N6&gt;=5, NOT(ISBLANK(O6)))</formula>
    </cfRule>
    <cfRule type="expression" dxfId="307" priority="2">
      <formula>AND(ISNUMBER(N6), N6&gt;=5)</formula>
    </cfRule>
    <cfRule type="expression" dxfId="306" priority="3">
      <formula>AND(ISNUMBER(N6), N6&lt;5, NOT(ISBLANK(O6)))</formula>
    </cfRule>
    <cfRule type="expression" dxfId="305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694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 t="s">
        <v>698</v>
      </c>
      <c r="I5" s="223" t="s">
        <v>699</v>
      </c>
      <c r="J5" s="223" t="s">
        <v>700</v>
      </c>
      <c r="K5" s="223" t="s">
        <v>701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803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702</v>
      </c>
      <c r="F7" s="452" t="s">
        <v>703</v>
      </c>
      <c r="G7" s="452" t="s">
        <v>702</v>
      </c>
      <c r="H7" s="804"/>
      <c r="I7" s="306" t="s">
        <v>704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465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702</v>
      </c>
      <c r="F8" s="452" t="s">
        <v>703</v>
      </c>
      <c r="G8" s="452" t="s">
        <v>702</v>
      </c>
      <c r="H8" s="804"/>
      <c r="I8" s="306" t="s">
        <v>704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465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702</v>
      </c>
      <c r="F9" s="452" t="s">
        <v>703</v>
      </c>
      <c r="G9" s="452" t="s">
        <v>702</v>
      </c>
      <c r="H9" s="804"/>
      <c r="I9" s="306" t="s">
        <v>704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702</v>
      </c>
      <c r="F10" s="452" t="s">
        <v>703</v>
      </c>
      <c r="G10" s="452" t="s">
        <v>702</v>
      </c>
      <c r="H10" s="804"/>
      <c r="I10" s="306" t="s">
        <v>704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702</v>
      </c>
      <c r="F11" s="452" t="s">
        <v>703</v>
      </c>
      <c r="G11" s="452" t="s">
        <v>702</v>
      </c>
      <c r="H11" s="804"/>
      <c r="I11" s="306" t="s">
        <v>704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465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702</v>
      </c>
      <c r="F12" s="452" t="s">
        <v>705</v>
      </c>
      <c r="G12" s="306" t="s">
        <v>702</v>
      </c>
      <c r="H12" s="804"/>
      <c r="I12" s="306" t="s">
        <v>704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357</v>
      </c>
      <c r="F13" s="452" t="s">
        <v>684</v>
      </c>
      <c r="G13" s="452" t="s">
        <v>702</v>
      </c>
      <c r="H13" s="804"/>
      <c r="I13" s="306" t="s">
        <v>704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357</v>
      </c>
      <c r="F14" s="452" t="s">
        <v>685</v>
      </c>
      <c r="G14" s="452" t="s">
        <v>702</v>
      </c>
      <c r="H14" s="804"/>
      <c r="I14" s="306" t="s">
        <v>704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357</v>
      </c>
      <c r="F15" s="452" t="s">
        <v>685</v>
      </c>
      <c r="G15" s="452" t="s">
        <v>56</v>
      </c>
      <c r="H15" s="804"/>
      <c r="I15" s="306" t="s">
        <v>250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706</v>
      </c>
      <c r="F16" s="452" t="s">
        <v>685</v>
      </c>
      <c r="G16" s="452" t="s">
        <v>56</v>
      </c>
      <c r="H16" s="804"/>
      <c r="I16" s="306" t="s">
        <v>250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707</v>
      </c>
      <c r="F17" s="452" t="s">
        <v>347</v>
      </c>
      <c r="G17" s="452" t="s">
        <v>333</v>
      </c>
      <c r="H17" s="804"/>
      <c r="I17" s="306" t="s">
        <v>708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421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347</v>
      </c>
      <c r="F18" s="452" t="s">
        <v>703</v>
      </c>
      <c r="G18" s="452" t="s">
        <v>333</v>
      </c>
      <c r="H18" s="804"/>
      <c r="I18" s="306" t="s">
        <v>708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347</v>
      </c>
      <c r="F19" s="452" t="s">
        <v>703</v>
      </c>
      <c r="G19" s="452" t="s">
        <v>333</v>
      </c>
      <c r="H19" s="804"/>
      <c r="I19" s="306" t="s">
        <v>708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347</v>
      </c>
      <c r="F20" s="452" t="s">
        <v>709</v>
      </c>
      <c r="G20" s="452" t="s">
        <v>333</v>
      </c>
      <c r="H20" s="804"/>
      <c r="I20" s="306" t="s">
        <v>708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265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347</v>
      </c>
      <c r="F21" s="452" t="s">
        <v>709</v>
      </c>
      <c r="G21" s="452" t="s">
        <v>333</v>
      </c>
      <c r="H21" s="804"/>
      <c r="I21" s="306" t="s">
        <v>708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703</v>
      </c>
      <c r="F22" s="452" t="s">
        <v>710</v>
      </c>
      <c r="G22" s="452" t="s">
        <v>333</v>
      </c>
      <c r="H22" s="804"/>
      <c r="I22" s="306" t="s">
        <v>708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703</v>
      </c>
      <c r="F23" s="452" t="s">
        <v>710</v>
      </c>
      <c r="G23" s="452" t="s">
        <v>711</v>
      </c>
      <c r="H23" s="804"/>
      <c r="I23" s="306" t="s">
        <v>708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255</v>
      </c>
      <c r="F24" s="452" t="s">
        <v>710</v>
      </c>
      <c r="G24" s="452" t="s">
        <v>712</v>
      </c>
      <c r="H24" s="804"/>
      <c r="I24" s="306" t="s">
        <v>713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255</v>
      </c>
      <c r="F25" s="452" t="s">
        <v>714</v>
      </c>
      <c r="G25" s="452" t="s">
        <v>715</v>
      </c>
      <c r="H25" s="804"/>
      <c r="I25" s="306" t="s">
        <v>713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255</v>
      </c>
      <c r="F26" s="452" t="s">
        <v>716</v>
      </c>
      <c r="G26" s="452" t="s">
        <v>715</v>
      </c>
      <c r="H26" s="804"/>
      <c r="I26" s="306" t="s">
        <v>713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255</v>
      </c>
      <c r="F27" s="452" t="s">
        <v>716</v>
      </c>
      <c r="G27" s="452" t="s">
        <v>715</v>
      </c>
      <c r="H27" s="805"/>
      <c r="I27" s="306" t="s">
        <v>713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802"/>
      <c r="D41" s="802"/>
      <c r="E41" s="802"/>
      <c r="F41" s="80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717</v>
      </c>
      <c r="M49" s="61"/>
      <c r="N49" s="62"/>
      <c r="O49" s="61"/>
    </row>
    <row r="50" spans="2:15" x14ac:dyDescent="0.2">
      <c r="B50" s="387" t="s">
        <v>136</v>
      </c>
      <c r="D50" t="s">
        <v>497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04" priority="1">
      <formula>AND(ISNUMBER(N6), N6&gt;=5, NOT(ISBLANK(O6)))</formula>
    </cfRule>
    <cfRule type="expression" dxfId="303" priority="2">
      <formula>AND(ISNUMBER(N6), N6&gt;=5)</formula>
    </cfRule>
    <cfRule type="expression" dxfId="302" priority="3">
      <formula>AND(ISNUMBER(N6), N6&lt;5, NOT(ISBLANK(O6)))</formula>
    </cfRule>
    <cfRule type="expression" dxfId="301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718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719</v>
      </c>
      <c r="F5" s="223" t="s">
        <v>720</v>
      </c>
      <c r="G5" s="223" t="s">
        <v>721</v>
      </c>
      <c r="H5" s="223" t="s">
        <v>722</v>
      </c>
      <c r="I5" s="223" t="s">
        <v>723</v>
      </c>
      <c r="J5" s="223" t="s">
        <v>724</v>
      </c>
      <c r="K5" s="223" t="s">
        <v>725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464</v>
      </c>
      <c r="F6" s="282" t="s">
        <v>464</v>
      </c>
      <c r="G6" s="282" t="s">
        <v>464</v>
      </c>
      <c r="H6" s="282" t="s">
        <v>464</v>
      </c>
      <c r="I6" s="282" t="s">
        <v>464</v>
      </c>
      <c r="J6" s="456"/>
      <c r="K6" s="457"/>
      <c r="L6" s="61"/>
      <c r="M6" s="424" t="s">
        <v>726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359</v>
      </c>
      <c r="F7" s="452" t="s">
        <v>727</v>
      </c>
      <c r="G7" s="452" t="s">
        <v>345</v>
      </c>
      <c r="H7" s="306" t="s">
        <v>728</v>
      </c>
      <c r="I7" s="452" t="s">
        <v>729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359</v>
      </c>
      <c r="F8" s="452" t="s">
        <v>448</v>
      </c>
      <c r="G8" s="452" t="s">
        <v>730</v>
      </c>
      <c r="H8" s="306" t="s">
        <v>726</v>
      </c>
      <c r="I8" s="452" t="s">
        <v>729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465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731</v>
      </c>
      <c r="G9" s="452" t="s">
        <v>730</v>
      </c>
      <c r="H9" s="306" t="s">
        <v>726</v>
      </c>
      <c r="I9" s="452" t="s">
        <v>729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465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731</v>
      </c>
      <c r="G10" s="452" t="s">
        <v>730</v>
      </c>
      <c r="H10" s="306" t="s">
        <v>726</v>
      </c>
      <c r="I10" s="452" t="s">
        <v>729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265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731</v>
      </c>
      <c r="G11" s="452" t="s">
        <v>730</v>
      </c>
      <c r="H11" s="306" t="s">
        <v>726</v>
      </c>
      <c r="I11" s="452" t="s">
        <v>469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448</v>
      </c>
      <c r="G12" s="452" t="s">
        <v>702</v>
      </c>
      <c r="H12" s="452" t="s">
        <v>726</v>
      </c>
      <c r="I12" s="452" t="s">
        <v>469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612</v>
      </c>
      <c r="F13" s="452" t="s">
        <v>448</v>
      </c>
      <c r="G13" s="452" t="s">
        <v>702</v>
      </c>
      <c r="H13" s="452" t="s">
        <v>726</v>
      </c>
      <c r="I13" s="452" t="s">
        <v>469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612</v>
      </c>
      <c r="F14" s="452" t="s">
        <v>448</v>
      </c>
      <c r="G14" s="452" t="s">
        <v>702</v>
      </c>
      <c r="H14" s="452"/>
      <c r="I14" s="452" t="s">
        <v>469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612</v>
      </c>
      <c r="F15" s="452" t="s">
        <v>448</v>
      </c>
      <c r="G15" s="452" t="s">
        <v>702</v>
      </c>
      <c r="H15" s="452" t="s">
        <v>612</v>
      </c>
      <c r="I15" s="452" t="s">
        <v>469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612</v>
      </c>
      <c r="F16" s="452" t="s">
        <v>654</v>
      </c>
      <c r="G16" s="452" t="s">
        <v>702</v>
      </c>
      <c r="H16" s="452" t="s">
        <v>612</v>
      </c>
      <c r="I16" s="452" t="s">
        <v>732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612</v>
      </c>
      <c r="F17" s="452" t="s">
        <v>730</v>
      </c>
      <c r="G17" s="452" t="s">
        <v>733</v>
      </c>
      <c r="H17" s="452" t="s">
        <v>612</v>
      </c>
      <c r="I17" s="452" t="s">
        <v>732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/>
      <c r="F18" s="452" t="s">
        <v>730</v>
      </c>
      <c r="G18" s="452" t="s">
        <v>734</v>
      </c>
      <c r="H18" s="452" t="s">
        <v>612</v>
      </c>
      <c r="I18" s="452" t="s">
        <v>732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421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/>
      <c r="F19" s="452" t="s">
        <v>735</v>
      </c>
      <c r="G19" s="452" t="s">
        <v>736</v>
      </c>
      <c r="H19" s="452" t="s">
        <v>612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265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/>
      <c r="F20" s="452" t="s">
        <v>735</v>
      </c>
      <c r="G20" s="452" t="s">
        <v>736</v>
      </c>
      <c r="H20" s="452" t="s">
        <v>612</v>
      </c>
      <c r="I20" s="452" t="s">
        <v>726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265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737</v>
      </c>
      <c r="G21" s="452" t="s">
        <v>736</v>
      </c>
      <c r="H21" s="452"/>
      <c r="I21" s="452" t="s">
        <v>726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342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452" t="s">
        <v>738</v>
      </c>
      <c r="F22" s="452" t="s">
        <v>310</v>
      </c>
      <c r="G22" s="452" t="s">
        <v>639</v>
      </c>
      <c r="H22" s="452"/>
      <c r="I22" s="452" t="s">
        <v>726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265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738</v>
      </c>
      <c r="F23" s="452" t="s">
        <v>739</v>
      </c>
      <c r="G23" s="452" t="s">
        <v>63</v>
      </c>
      <c r="H23" s="452"/>
      <c r="I23" s="452" t="s">
        <v>726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738</v>
      </c>
      <c r="F24" s="452" t="s">
        <v>739</v>
      </c>
      <c r="G24" s="452" t="s">
        <v>63</v>
      </c>
      <c r="H24" s="452"/>
      <c r="I24" s="452" t="s">
        <v>726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738</v>
      </c>
      <c r="F25" s="452" t="s">
        <v>739</v>
      </c>
      <c r="G25" s="452" t="s">
        <v>63</v>
      </c>
      <c r="H25" s="452"/>
      <c r="I25" s="452" t="s">
        <v>726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738</v>
      </c>
      <c r="F26" s="452" t="s">
        <v>739</v>
      </c>
      <c r="G26" s="452" t="s">
        <v>63</v>
      </c>
      <c r="H26" s="452" t="s">
        <v>726</v>
      </c>
      <c r="I26" s="452" t="s">
        <v>726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738</v>
      </c>
      <c r="F27" s="452" t="s">
        <v>739</v>
      </c>
      <c r="G27" s="452" t="s">
        <v>63</v>
      </c>
      <c r="H27" s="452" t="s">
        <v>726</v>
      </c>
      <c r="I27" s="452" t="s">
        <v>726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726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726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726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802"/>
      <c r="D41" s="802"/>
      <c r="E41" s="802"/>
      <c r="F41" s="80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717</v>
      </c>
      <c r="M49" s="61"/>
      <c r="N49" s="62"/>
      <c r="O49" s="61"/>
    </row>
    <row r="50" spans="2:15" x14ac:dyDescent="0.2">
      <c r="B50" s="387" t="s">
        <v>136</v>
      </c>
      <c r="D50" t="s">
        <v>497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00" priority="1">
      <formula>AND(ISNUMBER(N6), N6&gt;=5, NOT(ISBLANK(O6)))</formula>
    </cfRule>
    <cfRule type="expression" dxfId="299" priority="2">
      <formula>AND(ISNUMBER(N6), N6&gt;=5)</formula>
    </cfRule>
    <cfRule type="expression" dxfId="298" priority="3">
      <formula>AND(ISNUMBER(N6), N6&lt;5, NOT(ISBLANK(O6)))</formula>
    </cfRule>
    <cfRule type="expression" dxfId="297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740</v>
      </c>
      <c r="C3" s="800"/>
      <c r="D3" s="800"/>
      <c r="E3" s="800"/>
      <c r="F3" s="800"/>
      <c r="G3" s="800"/>
      <c r="H3" s="800"/>
      <c r="I3" s="800"/>
      <c r="J3" s="800"/>
      <c r="K3" s="80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741</v>
      </c>
      <c r="K5" s="223" t="s">
        <v>742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726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726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743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465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743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465</v>
      </c>
      <c r="P9" s="199"/>
      <c r="Q9" s="240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743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452" t="s">
        <v>726</v>
      </c>
      <c r="F11" s="452" t="s">
        <v>53</v>
      </c>
      <c r="G11" s="306"/>
      <c r="H11" s="306" t="s">
        <v>743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744</v>
      </c>
      <c r="F12" s="452" t="s">
        <v>53</v>
      </c>
      <c r="G12" s="306"/>
      <c r="H12" s="306" t="s">
        <v>726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745</v>
      </c>
      <c r="F13" s="452" t="s">
        <v>53</v>
      </c>
      <c r="G13" s="452"/>
      <c r="H13" s="306" t="s">
        <v>726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746</v>
      </c>
      <c r="F14" s="452" t="s">
        <v>53</v>
      </c>
      <c r="G14" s="452"/>
      <c r="H14" s="306" t="s">
        <v>726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746</v>
      </c>
      <c r="F15" s="452" t="s">
        <v>747</v>
      </c>
      <c r="G15" s="452"/>
      <c r="H15" s="306" t="s">
        <v>726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746</v>
      </c>
      <c r="F16" s="452" t="s">
        <v>747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748</v>
      </c>
      <c r="F17" s="452" t="s">
        <v>747</v>
      </c>
      <c r="G17" s="452" t="s">
        <v>469</v>
      </c>
      <c r="H17" s="452" t="s">
        <v>749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726</v>
      </c>
      <c r="F18" s="452" t="s">
        <v>469</v>
      </c>
      <c r="G18" s="452" t="s">
        <v>469</v>
      </c>
      <c r="H18" s="452" t="s">
        <v>749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726</v>
      </c>
      <c r="F19" s="452" t="s">
        <v>469</v>
      </c>
      <c r="G19" s="452" t="s">
        <v>469</v>
      </c>
      <c r="H19" s="452" t="s">
        <v>749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265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726</v>
      </c>
      <c r="F20" s="452" t="s">
        <v>750</v>
      </c>
      <c r="G20" s="452" t="s">
        <v>469</v>
      </c>
      <c r="H20" s="452" t="s">
        <v>749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265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751</v>
      </c>
      <c r="F21" s="452" t="s">
        <v>750</v>
      </c>
      <c r="G21" s="452" t="s">
        <v>469</v>
      </c>
      <c r="H21" s="452" t="s">
        <v>749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342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751</v>
      </c>
      <c r="F22" s="452" t="s">
        <v>752</v>
      </c>
      <c r="G22" s="452" t="s">
        <v>469</v>
      </c>
      <c r="H22" s="452" t="s">
        <v>749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265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685</v>
      </c>
      <c r="G23" s="452" t="s">
        <v>753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685</v>
      </c>
      <c r="G24" s="452" t="s">
        <v>753</v>
      </c>
      <c r="H24" s="452" t="s">
        <v>726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685</v>
      </c>
      <c r="G25" s="452" t="s">
        <v>754</v>
      </c>
      <c r="H25" s="452" t="s">
        <v>726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685</v>
      </c>
      <c r="G26" s="452" t="s">
        <v>715</v>
      </c>
      <c r="H26" s="452" t="s">
        <v>726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/>
      <c r="F27" s="452" t="s">
        <v>685</v>
      </c>
      <c r="G27" s="452" t="s">
        <v>754</v>
      </c>
      <c r="H27" s="452" t="s">
        <v>726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802"/>
      <c r="D41" s="802"/>
      <c r="E41" s="802"/>
      <c r="F41" s="80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717</v>
      </c>
      <c r="M49" s="61"/>
      <c r="N49" s="62"/>
      <c r="O49" s="61"/>
    </row>
    <row r="50" spans="2:15" x14ac:dyDescent="0.2">
      <c r="B50" s="387" t="s">
        <v>136</v>
      </c>
      <c r="D50" t="s">
        <v>497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96" priority="1">
      <formula>AND(ISNUMBER(N6), N6&gt;=5, NOT(ISBLANK(O6)))</formula>
    </cfRule>
    <cfRule type="expression" dxfId="295" priority="2">
      <formula>AND(ISNUMBER(N6), N6&gt;=5)</formula>
    </cfRule>
    <cfRule type="expression" dxfId="294" priority="3">
      <formula>AND(ISNUMBER(N6), N6&lt;5, NOT(ISBLANK(O6)))</formula>
    </cfRule>
    <cfRule type="expression" dxfId="293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755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756</v>
      </c>
      <c r="F5" s="223" t="s">
        <v>757</v>
      </c>
      <c r="G5" s="223" t="s">
        <v>758</v>
      </c>
      <c r="H5" s="223" t="s">
        <v>759</v>
      </c>
      <c r="I5" s="223" t="s">
        <v>760</v>
      </c>
      <c r="J5" s="223" t="s">
        <v>761</v>
      </c>
      <c r="K5" s="223" t="s">
        <v>762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763</v>
      </c>
      <c r="F6" s="282" t="s">
        <v>763</v>
      </c>
      <c r="G6" s="282" t="s">
        <v>763</v>
      </c>
      <c r="H6" s="282" t="s">
        <v>763</v>
      </c>
      <c r="I6" s="282" t="s">
        <v>763</v>
      </c>
      <c r="J6" s="456"/>
      <c r="K6" s="457"/>
      <c r="L6" s="61"/>
      <c r="M6" s="424" t="s">
        <v>726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254</v>
      </c>
      <c r="F7" s="452" t="s">
        <v>726</v>
      </c>
      <c r="G7" s="306" t="s">
        <v>254</v>
      </c>
      <c r="H7" s="306" t="s">
        <v>254</v>
      </c>
      <c r="I7" s="306" t="s">
        <v>764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254</v>
      </c>
      <c r="F8" s="452" t="s">
        <v>726</v>
      </c>
      <c r="G8" s="306" t="s">
        <v>254</v>
      </c>
      <c r="H8" s="306" t="s">
        <v>254</v>
      </c>
      <c r="I8" s="306" t="s">
        <v>764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254</v>
      </c>
      <c r="F9" s="452" t="s">
        <v>726</v>
      </c>
      <c r="G9" s="306" t="s">
        <v>254</v>
      </c>
      <c r="H9" s="306" t="s">
        <v>254</v>
      </c>
      <c r="I9" s="306" t="s">
        <v>764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254</v>
      </c>
      <c r="F10" s="452" t="s">
        <v>726</v>
      </c>
      <c r="G10" s="306" t="s">
        <v>254</v>
      </c>
      <c r="H10" s="306" t="s">
        <v>254</v>
      </c>
      <c r="I10" s="306" t="s">
        <v>766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342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254</v>
      </c>
      <c r="F11" s="452" t="s">
        <v>726</v>
      </c>
      <c r="G11" s="306" t="s">
        <v>425</v>
      </c>
      <c r="H11" s="452" t="s">
        <v>254</v>
      </c>
      <c r="I11" s="306" t="s">
        <v>767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254</v>
      </c>
      <c r="F12" s="452" t="s">
        <v>726</v>
      </c>
      <c r="G12" s="306" t="s">
        <v>425</v>
      </c>
      <c r="H12" s="452" t="s">
        <v>254</v>
      </c>
      <c r="I12" s="306" t="s">
        <v>768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254</v>
      </c>
      <c r="F13" s="452"/>
      <c r="G13" s="306" t="s">
        <v>425</v>
      </c>
      <c r="H13" s="452" t="s">
        <v>254</v>
      </c>
      <c r="I13" s="306" t="s">
        <v>768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769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254</v>
      </c>
      <c r="F14" s="452"/>
      <c r="G14" s="306" t="s">
        <v>770</v>
      </c>
      <c r="H14" s="452" t="s">
        <v>771</v>
      </c>
      <c r="I14" s="306" t="s">
        <v>772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254</v>
      </c>
      <c r="F15" s="452"/>
      <c r="G15" s="306" t="s">
        <v>770</v>
      </c>
      <c r="H15" s="452" t="s">
        <v>773</v>
      </c>
      <c r="I15" s="452" t="s">
        <v>383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383</v>
      </c>
      <c r="F16" s="452" t="s">
        <v>67</v>
      </c>
      <c r="G16" s="306" t="s">
        <v>770</v>
      </c>
      <c r="H16" s="452" t="s">
        <v>773</v>
      </c>
      <c r="I16" s="452" t="s">
        <v>383</v>
      </c>
      <c r="J16" s="458"/>
      <c r="K16" s="460"/>
      <c r="L16" s="61"/>
      <c r="M16" s="414" t="s">
        <v>774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383</v>
      </c>
      <c r="F17" s="452" t="s">
        <v>67</v>
      </c>
      <c r="G17" s="452" t="s">
        <v>262</v>
      </c>
      <c r="H17" s="452" t="s">
        <v>773</v>
      </c>
      <c r="I17" s="452" t="s">
        <v>383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775</v>
      </c>
      <c r="F18" s="452"/>
      <c r="G18" s="452" t="s">
        <v>262</v>
      </c>
      <c r="H18" s="452" t="s">
        <v>776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777</v>
      </c>
      <c r="F19" s="452" t="s">
        <v>67</v>
      </c>
      <c r="G19" s="306" t="s">
        <v>778</v>
      </c>
      <c r="H19" s="452" t="s">
        <v>383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777</v>
      </c>
      <c r="F20" s="452" t="s">
        <v>67</v>
      </c>
      <c r="G20" s="306" t="s">
        <v>778</v>
      </c>
      <c r="H20" s="452" t="s">
        <v>383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777</v>
      </c>
      <c r="F21" s="452" t="s">
        <v>67</v>
      </c>
      <c r="G21" s="306" t="s">
        <v>778</v>
      </c>
      <c r="H21" s="452" t="s">
        <v>779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780</v>
      </c>
      <c r="F22" s="452"/>
      <c r="G22" s="452" t="s">
        <v>781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780</v>
      </c>
      <c r="F23" s="452"/>
      <c r="G23" s="452" t="s">
        <v>782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780</v>
      </c>
      <c r="F24" s="452"/>
      <c r="G24" s="452" t="s">
        <v>782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782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782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783</v>
      </c>
    </row>
    <row r="49" spans="2:15" x14ac:dyDescent="0.2">
      <c r="B49" s="387" t="s">
        <v>136</v>
      </c>
      <c r="D49" t="s">
        <v>784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92" priority="1">
      <formula>AND(ISNUMBER(N6), N6&gt;=5, NOT(ISBLANK(O6)))</formula>
    </cfRule>
    <cfRule type="expression" dxfId="291" priority="2">
      <formula>AND(ISNUMBER(N6), N6&gt;=5)</formula>
    </cfRule>
    <cfRule type="expression" dxfId="290" priority="3">
      <formula>AND(ISNUMBER(N6), N6&lt;5, NOT(ISBLANK(O6)))</formula>
    </cfRule>
    <cfRule type="expression" dxfId="289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785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774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786</v>
      </c>
      <c r="H5" s="452" t="s">
        <v>774</v>
      </c>
      <c r="I5" s="223" t="s">
        <v>787</v>
      </c>
      <c r="J5" s="223" t="s">
        <v>788</v>
      </c>
      <c r="K5" s="223" t="s">
        <v>789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790</v>
      </c>
      <c r="F6" s="282" t="s">
        <v>790</v>
      </c>
      <c r="G6" s="282" t="s">
        <v>790</v>
      </c>
      <c r="H6" s="452" t="s">
        <v>774</v>
      </c>
      <c r="I6" s="282" t="s">
        <v>790</v>
      </c>
      <c r="J6" s="456"/>
      <c r="K6" s="457"/>
      <c r="L6" s="61"/>
      <c r="M6" s="424" t="s">
        <v>726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726</v>
      </c>
      <c r="F7" s="452" t="s">
        <v>726</v>
      </c>
      <c r="G7" s="306" t="s">
        <v>791</v>
      </c>
      <c r="H7" s="452" t="s">
        <v>774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726</v>
      </c>
      <c r="F8" s="452" t="s">
        <v>726</v>
      </c>
      <c r="G8" s="306" t="s">
        <v>791</v>
      </c>
      <c r="H8" s="452" t="s">
        <v>774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765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726</v>
      </c>
      <c r="F9" s="452" t="s">
        <v>53</v>
      </c>
      <c r="G9" s="306" t="s">
        <v>792</v>
      </c>
      <c r="H9" s="452" t="s">
        <v>774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726</v>
      </c>
      <c r="F10" s="452" t="s">
        <v>53</v>
      </c>
      <c r="G10" s="306" t="s">
        <v>792</v>
      </c>
      <c r="H10" s="452" t="s">
        <v>774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726</v>
      </c>
      <c r="F11" s="452" t="s">
        <v>53</v>
      </c>
      <c r="G11" s="306" t="s">
        <v>792</v>
      </c>
      <c r="H11" s="452" t="s">
        <v>774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793</v>
      </c>
      <c r="H12" s="452" t="s">
        <v>774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793</v>
      </c>
      <c r="H13" s="452" t="s">
        <v>774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794</v>
      </c>
      <c r="G14" s="452" t="s">
        <v>791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795</v>
      </c>
      <c r="G15" s="452" t="s">
        <v>791</v>
      </c>
      <c r="H15" s="452" t="s">
        <v>62</v>
      </c>
      <c r="I15" s="452" t="s">
        <v>383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795</v>
      </c>
      <c r="G16" s="452" t="s">
        <v>796</v>
      </c>
      <c r="H16" s="452" t="s">
        <v>771</v>
      </c>
      <c r="I16" s="452" t="s">
        <v>383</v>
      </c>
      <c r="J16" s="458"/>
      <c r="K16" s="460"/>
      <c r="L16" s="61"/>
      <c r="M16" s="414" t="s">
        <v>774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797</v>
      </c>
      <c r="F17" s="452" t="s">
        <v>795</v>
      </c>
      <c r="G17" s="452" t="s">
        <v>798</v>
      </c>
      <c r="H17" s="452" t="s">
        <v>799</v>
      </c>
      <c r="I17" s="452" t="s">
        <v>383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800</v>
      </c>
      <c r="F18" s="452" t="s">
        <v>801</v>
      </c>
      <c r="G18" s="452" t="s">
        <v>802</v>
      </c>
      <c r="H18" s="452" t="s">
        <v>799</v>
      </c>
      <c r="I18" s="452" t="s">
        <v>383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800</v>
      </c>
      <c r="F19" s="452" t="s">
        <v>801</v>
      </c>
      <c r="G19" s="452" t="s">
        <v>338</v>
      </c>
      <c r="H19" s="452" t="s">
        <v>799</v>
      </c>
      <c r="I19" s="452" t="s">
        <v>383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800</v>
      </c>
      <c r="F20" s="452" t="s">
        <v>803</v>
      </c>
      <c r="G20" s="452" t="s">
        <v>338</v>
      </c>
      <c r="H20" s="452" t="s">
        <v>804</v>
      </c>
      <c r="I20" s="452" t="s">
        <v>805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806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807</v>
      </c>
      <c r="F21" s="452" t="s">
        <v>803</v>
      </c>
      <c r="G21" s="452" t="s">
        <v>68</v>
      </c>
      <c r="H21" s="452" t="s">
        <v>804</v>
      </c>
      <c r="I21" s="452" t="s">
        <v>808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806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809</v>
      </c>
      <c r="F22" s="452" t="s">
        <v>810</v>
      </c>
      <c r="G22" s="452" t="s">
        <v>315</v>
      </c>
      <c r="H22" s="452" t="s">
        <v>492</v>
      </c>
      <c r="I22" s="452" t="s">
        <v>383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809</v>
      </c>
      <c r="F23" s="452" t="s">
        <v>811</v>
      </c>
      <c r="G23" s="452" t="s">
        <v>315</v>
      </c>
      <c r="H23" s="452" t="s">
        <v>492</v>
      </c>
      <c r="I23" s="452" t="s">
        <v>383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811</v>
      </c>
      <c r="G24" s="452" t="s">
        <v>57</v>
      </c>
      <c r="H24" s="452" t="s">
        <v>492</v>
      </c>
      <c r="I24" s="452" t="s">
        <v>383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811</v>
      </c>
      <c r="G25" s="452" t="s">
        <v>57</v>
      </c>
      <c r="H25" s="452" t="s">
        <v>812</v>
      </c>
      <c r="I25" s="452" t="s">
        <v>383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811</v>
      </c>
      <c r="G26" s="452"/>
      <c r="H26" s="452" t="s">
        <v>812</v>
      </c>
      <c r="I26" s="452" t="s">
        <v>383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783</v>
      </c>
    </row>
    <row r="49" spans="2:15" x14ac:dyDescent="0.2">
      <c r="B49" s="387" t="s">
        <v>136</v>
      </c>
      <c r="D49" t="s">
        <v>784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88" priority="1">
      <formula>AND(ISNUMBER(N6), N6&gt;=5, NOT(ISBLANK(O6)))</formula>
    </cfRule>
    <cfRule type="expression" dxfId="287" priority="2">
      <formula>AND(ISNUMBER(N6), N6&gt;=5)</formula>
    </cfRule>
    <cfRule type="expression" dxfId="286" priority="3">
      <formula>AND(ISNUMBER(N6), N6&lt;5, NOT(ISBLANK(O6)))</formula>
    </cfRule>
    <cfRule type="expression" dxfId="285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813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815</v>
      </c>
      <c r="F6" s="282" t="s">
        <v>815</v>
      </c>
      <c r="G6" s="282" t="s">
        <v>815</v>
      </c>
      <c r="H6" s="282" t="s">
        <v>815</v>
      </c>
      <c r="I6" s="282" t="s">
        <v>815</v>
      </c>
      <c r="J6" s="456"/>
      <c r="K6" s="457"/>
      <c r="L6" s="61"/>
      <c r="M6" s="424" t="s">
        <v>726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681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816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681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726</v>
      </c>
      <c r="F9" s="452" t="s">
        <v>383</v>
      </c>
      <c r="G9" s="306" t="s">
        <v>817</v>
      </c>
      <c r="H9" s="306" t="s">
        <v>57</v>
      </c>
      <c r="I9" s="306" t="s">
        <v>681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726</v>
      </c>
      <c r="F10" s="452" t="s">
        <v>818</v>
      </c>
      <c r="G10" s="306" t="s">
        <v>817</v>
      </c>
      <c r="H10" s="306" t="s">
        <v>819</v>
      </c>
      <c r="I10" s="306" t="s">
        <v>681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726</v>
      </c>
      <c r="F11" s="452" t="s">
        <v>56</v>
      </c>
      <c r="G11" s="306" t="s">
        <v>261</v>
      </c>
      <c r="H11" s="452" t="s">
        <v>726</v>
      </c>
      <c r="I11" s="306" t="s">
        <v>681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726</v>
      </c>
      <c r="F12" s="452" t="s">
        <v>820</v>
      </c>
      <c r="G12" s="452" t="s">
        <v>56</v>
      </c>
      <c r="H12" s="452" t="s">
        <v>821</v>
      </c>
      <c r="I12" s="306" t="s">
        <v>681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726</v>
      </c>
      <c r="F13" s="452" t="s">
        <v>820</v>
      </c>
      <c r="G13" s="452" t="s">
        <v>56</v>
      </c>
      <c r="H13" s="452" t="s">
        <v>821</v>
      </c>
      <c r="I13" s="306" t="s">
        <v>681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726</v>
      </c>
      <c r="F14" s="452" t="s">
        <v>820</v>
      </c>
      <c r="G14" s="452" t="s">
        <v>822</v>
      </c>
      <c r="H14" s="452" t="s">
        <v>56</v>
      </c>
      <c r="I14" s="452" t="s">
        <v>823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726</v>
      </c>
      <c r="F15" s="452" t="s">
        <v>820</v>
      </c>
      <c r="G15" s="452" t="s">
        <v>824</v>
      </c>
      <c r="H15" s="452" t="s">
        <v>750</v>
      </c>
      <c r="I15" s="452" t="s">
        <v>823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726</v>
      </c>
      <c r="F16" s="452" t="s">
        <v>820</v>
      </c>
      <c r="G16" s="452" t="s">
        <v>824</v>
      </c>
      <c r="H16" s="452" t="s">
        <v>825</v>
      </c>
      <c r="I16" s="452" t="s">
        <v>826</v>
      </c>
      <c r="J16" s="458"/>
      <c r="K16" s="460"/>
      <c r="L16" s="61"/>
      <c r="M16" s="414" t="s">
        <v>774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827</v>
      </c>
      <c r="F17" s="452" t="s">
        <v>828</v>
      </c>
      <c r="G17" s="452" t="s">
        <v>822</v>
      </c>
      <c r="H17" s="452" t="s">
        <v>829</v>
      </c>
      <c r="I17" s="452" t="s">
        <v>830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774</v>
      </c>
      <c r="F18" s="452" t="s">
        <v>828</v>
      </c>
      <c r="G18" s="452" t="s">
        <v>822</v>
      </c>
      <c r="H18" s="452" t="s">
        <v>829</v>
      </c>
      <c r="I18" s="452" t="s">
        <v>830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774</v>
      </c>
      <c r="F19" s="452" t="s">
        <v>828</v>
      </c>
      <c r="G19" s="452" t="s">
        <v>822</v>
      </c>
      <c r="H19" s="452" t="s">
        <v>829</v>
      </c>
      <c r="I19" s="452" t="s">
        <v>831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832</v>
      </c>
      <c r="F20" s="452" t="s">
        <v>828</v>
      </c>
      <c r="G20" s="452" t="s">
        <v>822</v>
      </c>
      <c r="H20" s="452" t="s">
        <v>829</v>
      </c>
      <c r="I20" s="452" t="s">
        <v>833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832</v>
      </c>
      <c r="F21" s="452" t="s">
        <v>828</v>
      </c>
      <c r="G21" s="452" t="s">
        <v>56</v>
      </c>
      <c r="H21" s="452" t="s">
        <v>383</v>
      </c>
      <c r="I21" s="452" t="s">
        <v>834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835</v>
      </c>
      <c r="G22" s="452" t="s">
        <v>310</v>
      </c>
      <c r="H22" s="452" t="s">
        <v>383</v>
      </c>
      <c r="I22" s="452" t="s">
        <v>812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835</v>
      </c>
      <c r="G23" s="452" t="s">
        <v>310</v>
      </c>
      <c r="H23" s="452" t="s">
        <v>836</v>
      </c>
      <c r="I23" s="452" t="s">
        <v>812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837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835</v>
      </c>
      <c r="G24" s="452" t="s">
        <v>310</v>
      </c>
      <c r="H24" s="452" t="s">
        <v>836</v>
      </c>
      <c r="I24" s="452" t="s">
        <v>812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835</v>
      </c>
      <c r="G25" s="452" t="s">
        <v>310</v>
      </c>
      <c r="H25" s="452" t="s">
        <v>56</v>
      </c>
      <c r="I25" s="452" t="s">
        <v>812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 t="s">
        <v>838</v>
      </c>
      <c r="G26" s="452" t="s">
        <v>310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839</v>
      </c>
    </row>
    <row r="49" spans="2:15" x14ac:dyDescent="0.2">
      <c r="B49" s="387" t="s">
        <v>136</v>
      </c>
      <c r="D49" t="s">
        <v>840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84" priority="1">
      <formula>AND(ISNUMBER(N6), N6&gt;=5, NOT(ISBLANK(O6)))</formula>
    </cfRule>
    <cfRule type="expression" dxfId="283" priority="2">
      <formula>AND(ISNUMBER(N6), N6&gt;=5)</formula>
    </cfRule>
    <cfRule type="expression" dxfId="282" priority="3">
      <formula>AND(ISNUMBER(N6), N6&lt;5, NOT(ISBLANK(O6)))</formula>
    </cfRule>
    <cfRule type="expression" dxfId="281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841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842</v>
      </c>
      <c r="F5" s="223" t="s">
        <v>843</v>
      </c>
      <c r="G5" s="223" t="s">
        <v>844</v>
      </c>
      <c r="H5" s="223" t="s">
        <v>845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846</v>
      </c>
      <c r="F6" s="282" t="s">
        <v>847</v>
      </c>
      <c r="G6" s="282" t="s">
        <v>848</v>
      </c>
      <c r="H6" s="282" t="s">
        <v>849</v>
      </c>
      <c r="I6" s="282" t="s">
        <v>850</v>
      </c>
      <c r="J6" s="456" t="s">
        <v>851</v>
      </c>
      <c r="K6" s="457"/>
      <c r="L6" s="61"/>
      <c r="M6" s="424" t="s">
        <v>726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/>
      <c r="F7" s="452" t="s">
        <v>847</v>
      </c>
      <c r="G7" s="306" t="s">
        <v>445</v>
      </c>
      <c r="H7" s="306" t="s">
        <v>852</v>
      </c>
      <c r="I7" s="306" t="s">
        <v>445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847</v>
      </c>
      <c r="G8" s="306" t="s">
        <v>445</v>
      </c>
      <c r="H8" s="306" t="s">
        <v>852</v>
      </c>
      <c r="I8" s="306" t="s">
        <v>445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/>
      <c r="F9" s="452" t="s">
        <v>847</v>
      </c>
      <c r="G9" s="306" t="s">
        <v>445</v>
      </c>
      <c r="H9" s="306" t="s">
        <v>852</v>
      </c>
      <c r="I9" s="306" t="s">
        <v>445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/>
      <c r="F10" s="452" t="s">
        <v>847</v>
      </c>
      <c r="G10" s="306" t="s">
        <v>445</v>
      </c>
      <c r="H10" s="306" t="s">
        <v>67</v>
      </c>
      <c r="I10" s="306" t="s">
        <v>445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853</v>
      </c>
      <c r="H11" s="452"/>
      <c r="I11" s="452" t="s">
        <v>854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853</v>
      </c>
      <c r="H12" s="452"/>
      <c r="I12" s="452" t="s">
        <v>854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853</v>
      </c>
      <c r="H13" s="452"/>
      <c r="I13" s="452" t="s">
        <v>854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853</v>
      </c>
      <c r="H14" s="452"/>
      <c r="I14" s="452" t="s">
        <v>855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853</v>
      </c>
      <c r="H15" s="452"/>
      <c r="I15" s="452" t="s">
        <v>855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854</v>
      </c>
      <c r="G16" s="452" t="s">
        <v>853</v>
      </c>
      <c r="H16" s="452" t="s">
        <v>856</v>
      </c>
      <c r="I16" s="452" t="s">
        <v>855</v>
      </c>
      <c r="J16" s="458"/>
      <c r="K16" s="460"/>
      <c r="L16" s="61"/>
      <c r="M16" s="414" t="s">
        <v>774</v>
      </c>
      <c r="N16" s="417">
        <f>COUNTIF(E7:I27, "*Casey*")/2</f>
        <v>1.5</v>
      </c>
      <c r="O16" s="419" t="s">
        <v>465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857</v>
      </c>
      <c r="G17" s="452" t="s">
        <v>858</v>
      </c>
      <c r="H17" s="452" t="s">
        <v>856</v>
      </c>
      <c r="I17" s="452" t="s">
        <v>857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859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857</v>
      </c>
      <c r="G18" s="452" t="s">
        <v>858</v>
      </c>
      <c r="H18" s="452" t="s">
        <v>856</v>
      </c>
      <c r="I18" s="452" t="s">
        <v>857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860</v>
      </c>
      <c r="F19" s="452" t="s">
        <v>861</v>
      </c>
      <c r="G19" s="452" t="s">
        <v>858</v>
      </c>
      <c r="H19" s="452" t="s">
        <v>856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860</v>
      </c>
      <c r="F20" s="452" t="s">
        <v>298</v>
      </c>
      <c r="G20" s="452" t="s">
        <v>858</v>
      </c>
      <c r="H20" s="452" t="s">
        <v>856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860</v>
      </c>
      <c r="F21" s="452" t="s">
        <v>298</v>
      </c>
      <c r="G21" s="452" t="s">
        <v>858</v>
      </c>
      <c r="H21" s="452" t="s">
        <v>856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860</v>
      </c>
      <c r="F22" s="452" t="s">
        <v>861</v>
      </c>
      <c r="G22" s="452" t="s">
        <v>862</v>
      </c>
      <c r="H22" s="452" t="s">
        <v>856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860</v>
      </c>
      <c r="F23" s="452" t="s">
        <v>812</v>
      </c>
      <c r="G23" s="452" t="s">
        <v>862</v>
      </c>
      <c r="H23" s="452" t="s">
        <v>856</v>
      </c>
      <c r="I23" s="452" t="s">
        <v>857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860</v>
      </c>
      <c r="F24" s="452" t="s">
        <v>812</v>
      </c>
      <c r="G24" s="452" t="s">
        <v>862</v>
      </c>
      <c r="H24" s="452" t="s">
        <v>856</v>
      </c>
      <c r="I24" s="452" t="s">
        <v>857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298</v>
      </c>
      <c r="F25" s="452" t="s">
        <v>812</v>
      </c>
      <c r="G25" s="452" t="s">
        <v>853</v>
      </c>
      <c r="H25" s="452" t="s">
        <v>856</v>
      </c>
      <c r="I25" s="452" t="s">
        <v>857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298</v>
      </c>
      <c r="F26" s="452" t="s">
        <v>857</v>
      </c>
      <c r="G26" s="452" t="s">
        <v>862</v>
      </c>
      <c r="H26" s="452" t="s">
        <v>856</v>
      </c>
      <c r="I26" s="452" t="s">
        <v>857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863</v>
      </c>
    </row>
    <row r="49" spans="2:15" x14ac:dyDescent="0.2">
      <c r="B49" s="387" t="s">
        <v>136</v>
      </c>
      <c r="D49" t="s">
        <v>864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80" priority="1">
      <formula>AND(ISNUMBER(N6), N6&gt;=5, NOT(ISBLANK(O6)))</formula>
    </cfRule>
    <cfRule type="expression" dxfId="279" priority="2">
      <formula>AND(ISNUMBER(N6), N6&gt;=5)</formula>
    </cfRule>
    <cfRule type="expression" dxfId="278" priority="3">
      <formula>AND(ISNUMBER(N6), N6&lt;5, NOT(ISBLANK(O6)))</formula>
    </cfRule>
    <cfRule type="expression" dxfId="277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865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866</v>
      </c>
      <c r="F5" s="223" t="s">
        <v>867</v>
      </c>
      <c r="G5" s="223" t="s">
        <v>868</v>
      </c>
      <c r="H5" s="223" t="s">
        <v>869</v>
      </c>
      <c r="I5" s="223" t="s">
        <v>870</v>
      </c>
      <c r="J5" s="223" t="s">
        <v>871</v>
      </c>
      <c r="K5" s="223" t="s">
        <v>872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873</v>
      </c>
      <c r="F6" s="282" t="s">
        <v>873</v>
      </c>
      <c r="G6" s="282" t="s">
        <v>873</v>
      </c>
      <c r="H6" s="282" t="s">
        <v>873</v>
      </c>
      <c r="I6" s="282" t="s">
        <v>873</v>
      </c>
      <c r="J6" s="392"/>
      <c r="K6" s="276"/>
      <c r="L6" s="61"/>
      <c r="M6" s="424" t="s">
        <v>726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874</v>
      </c>
      <c r="F7" s="452" t="s">
        <v>875</v>
      </c>
      <c r="G7" s="306" t="s">
        <v>261</v>
      </c>
      <c r="H7" s="306" t="s">
        <v>67</v>
      </c>
      <c r="I7" s="372" t="s">
        <v>876</v>
      </c>
      <c r="J7" s="393" t="s">
        <v>877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875</v>
      </c>
      <c r="F8" s="452" t="s">
        <v>878</v>
      </c>
      <c r="G8" s="306" t="s">
        <v>261</v>
      </c>
      <c r="H8" s="306" t="s">
        <v>67</v>
      </c>
      <c r="I8" s="372" t="s">
        <v>876</v>
      </c>
      <c r="J8" s="393" t="s">
        <v>877</v>
      </c>
      <c r="K8" s="300"/>
      <c r="L8" s="61"/>
      <c r="M8" s="414" t="s">
        <v>54</v>
      </c>
      <c r="N8" s="417">
        <f>COUNTIF(E7:I27, "*YZ*")/2</f>
        <v>0</v>
      </c>
      <c r="O8" s="419" t="s">
        <v>265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875</v>
      </c>
      <c r="F9" s="452" t="s">
        <v>878</v>
      </c>
      <c r="G9" s="306" t="s">
        <v>261</v>
      </c>
      <c r="H9" s="306" t="s">
        <v>67</v>
      </c>
      <c r="I9" s="372" t="s">
        <v>876</v>
      </c>
      <c r="J9" s="393" t="s">
        <v>877</v>
      </c>
      <c r="K9" s="300" t="s">
        <v>229</v>
      </c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878</v>
      </c>
      <c r="F10" s="452" t="s">
        <v>878</v>
      </c>
      <c r="G10" s="306" t="s">
        <v>261</v>
      </c>
      <c r="H10" s="306" t="s">
        <v>67</v>
      </c>
      <c r="I10" s="372" t="s">
        <v>876</v>
      </c>
      <c r="J10" s="393" t="s">
        <v>877</v>
      </c>
      <c r="K10" s="300" t="s">
        <v>879</v>
      </c>
      <c r="L10" s="61"/>
      <c r="M10" s="414" t="s">
        <v>56</v>
      </c>
      <c r="N10" s="417">
        <f>COUNTIF(E7:I27, "*Alex*")/2</f>
        <v>0</v>
      </c>
      <c r="O10" s="419" t="s">
        <v>880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878</v>
      </c>
      <c r="F11" s="452" t="s">
        <v>878</v>
      </c>
      <c r="G11" s="306" t="s">
        <v>338</v>
      </c>
      <c r="H11" s="372" t="s">
        <v>68</v>
      </c>
      <c r="I11" s="306" t="s">
        <v>68</v>
      </c>
      <c r="J11" s="393" t="s">
        <v>877</v>
      </c>
      <c r="K11" s="300" t="s">
        <v>879</v>
      </c>
      <c r="L11" s="61"/>
      <c r="M11" s="414" t="s">
        <v>57</v>
      </c>
      <c r="N11" s="417">
        <f>COUNTIF(E7:I27, "*Rafi*")/2</f>
        <v>0</v>
      </c>
      <c r="O11" s="419" t="s">
        <v>816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878</v>
      </c>
      <c r="F12" s="452" t="s">
        <v>878</v>
      </c>
      <c r="G12" s="306" t="s">
        <v>338</v>
      </c>
      <c r="H12" s="372" t="s">
        <v>68</v>
      </c>
      <c r="I12" s="306" t="s">
        <v>68</v>
      </c>
      <c r="J12" s="393" t="s">
        <v>877</v>
      </c>
      <c r="K12" s="300" t="s">
        <v>879</v>
      </c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878</v>
      </c>
      <c r="F13" s="452" t="s">
        <v>878</v>
      </c>
      <c r="G13" s="306" t="s">
        <v>338</v>
      </c>
      <c r="H13" s="372" t="s">
        <v>68</v>
      </c>
      <c r="I13" s="306" t="s">
        <v>68</v>
      </c>
      <c r="J13" s="393" t="s">
        <v>877</v>
      </c>
      <c r="K13" s="300"/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878</v>
      </c>
      <c r="F14" s="452" t="s">
        <v>881</v>
      </c>
      <c r="G14" s="306" t="s">
        <v>338</v>
      </c>
      <c r="H14" s="372" t="s">
        <v>68</v>
      </c>
      <c r="I14" s="306" t="s">
        <v>68</v>
      </c>
      <c r="J14" s="393" t="s">
        <v>877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882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878</v>
      </c>
      <c r="F15" s="452" t="s">
        <v>883</v>
      </c>
      <c r="G15" s="306" t="s">
        <v>338</v>
      </c>
      <c r="H15" s="372" t="s">
        <v>68</v>
      </c>
      <c r="I15" s="306" t="s">
        <v>68</v>
      </c>
      <c r="J15" s="393" t="s">
        <v>877</v>
      </c>
      <c r="K15" s="30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878</v>
      </c>
      <c r="F16" s="452" t="s">
        <v>884</v>
      </c>
      <c r="G16" s="306" t="s">
        <v>67</v>
      </c>
      <c r="H16" s="336" t="s">
        <v>338</v>
      </c>
      <c r="I16" s="306" t="s">
        <v>425</v>
      </c>
      <c r="J16" s="393" t="s">
        <v>877</v>
      </c>
      <c r="K16" s="300"/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878</v>
      </c>
      <c r="F17" s="466" t="s">
        <v>885</v>
      </c>
      <c r="G17" s="306" t="s">
        <v>261</v>
      </c>
      <c r="H17" s="336" t="s">
        <v>338</v>
      </c>
      <c r="I17" s="306" t="s">
        <v>425</v>
      </c>
      <c r="J17" s="393" t="s">
        <v>877</v>
      </c>
      <c r="K17" s="300"/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878</v>
      </c>
      <c r="F18" s="466" t="s">
        <v>885</v>
      </c>
      <c r="G18" s="306" t="s">
        <v>261</v>
      </c>
      <c r="H18" s="372" t="s">
        <v>886</v>
      </c>
      <c r="I18" s="306" t="s">
        <v>425</v>
      </c>
      <c r="J18" s="393" t="s">
        <v>877</v>
      </c>
      <c r="K18" s="300"/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878</v>
      </c>
      <c r="F19" s="466" t="s">
        <v>885</v>
      </c>
      <c r="G19" s="306" t="s">
        <v>67</v>
      </c>
      <c r="H19" s="372" t="s">
        <v>886</v>
      </c>
      <c r="I19" s="372" t="s">
        <v>876</v>
      </c>
      <c r="J19" s="393" t="s">
        <v>877</v>
      </c>
      <c r="K19" s="30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878</v>
      </c>
      <c r="F20" s="452" t="s">
        <v>66</v>
      </c>
      <c r="G20" s="306" t="s">
        <v>67</v>
      </c>
      <c r="H20" s="372" t="s">
        <v>886</v>
      </c>
      <c r="I20" s="372" t="s">
        <v>876</v>
      </c>
      <c r="J20" s="393" t="s">
        <v>877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878</v>
      </c>
      <c r="F21" s="452" t="s">
        <v>65</v>
      </c>
      <c r="G21" s="306" t="s">
        <v>67</v>
      </c>
      <c r="H21" s="372" t="s">
        <v>886</v>
      </c>
      <c r="I21" s="306" t="s">
        <v>878</v>
      </c>
      <c r="J21" s="393" t="s">
        <v>877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887</v>
      </c>
      <c r="H22" s="372" t="s">
        <v>886</v>
      </c>
      <c r="I22" s="306" t="s">
        <v>878</v>
      </c>
      <c r="J22" s="393" t="s">
        <v>877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477</v>
      </c>
      <c r="G23" s="306" t="s">
        <v>887</v>
      </c>
      <c r="H23" s="372" t="s">
        <v>886</v>
      </c>
      <c r="I23" s="306" t="s">
        <v>888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477</v>
      </c>
      <c r="G24" s="306" t="s">
        <v>887</v>
      </c>
      <c r="H24" s="372" t="s">
        <v>876</v>
      </c>
      <c r="I24" s="306" t="s">
        <v>888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878</v>
      </c>
      <c r="F25" s="452" t="s">
        <v>477</v>
      </c>
      <c r="G25" s="306" t="s">
        <v>887</v>
      </c>
      <c r="H25" s="372" t="s">
        <v>876</v>
      </c>
      <c r="I25" s="306" t="s">
        <v>888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878</v>
      </c>
      <c r="F26" s="452" t="s">
        <v>477</v>
      </c>
      <c r="G26" s="306" t="s">
        <v>887</v>
      </c>
      <c r="H26" s="372" t="s">
        <v>876</v>
      </c>
      <c r="I26" s="372" t="s">
        <v>888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889</v>
      </c>
    </row>
    <row r="49" spans="2:15" x14ac:dyDescent="0.2">
      <c r="B49" s="387" t="s">
        <v>136</v>
      </c>
      <c r="D49" t="s">
        <v>890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76" priority="1">
      <formula>AND(ISNUMBER(N6), N6&gt;=5, NOT(ISBLANK(O6)))</formula>
    </cfRule>
    <cfRule type="expression" dxfId="275" priority="2">
      <formula>AND(ISNUMBER(N6), N6&gt;=5)</formula>
    </cfRule>
    <cfRule type="expression" dxfId="274" priority="3">
      <formula>AND(ISNUMBER(N6), N6&lt;5, NOT(ISBLANK(O6)))</formula>
    </cfRule>
    <cfRule type="expression" dxfId="273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891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892</v>
      </c>
      <c r="F5" s="223" t="s">
        <v>893</v>
      </c>
      <c r="G5" s="223" t="s">
        <v>894</v>
      </c>
      <c r="H5" s="223" t="s">
        <v>895</v>
      </c>
      <c r="I5" s="223" t="s">
        <v>896</v>
      </c>
      <c r="J5" s="223" t="s">
        <v>897</v>
      </c>
      <c r="K5" s="223" t="s">
        <v>898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421</v>
      </c>
      <c r="F6" s="282" t="s">
        <v>421</v>
      </c>
      <c r="G6" s="282" t="s">
        <v>899</v>
      </c>
      <c r="H6" s="282" t="s">
        <v>899</v>
      </c>
      <c r="I6" s="282" t="s">
        <v>899</v>
      </c>
      <c r="J6" s="392"/>
      <c r="K6" s="276"/>
      <c r="L6" s="61"/>
      <c r="M6" s="424" t="s">
        <v>726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8"/>
      <c r="F7" s="308"/>
      <c r="G7" s="306" t="s">
        <v>284</v>
      </c>
      <c r="H7" s="306" t="s">
        <v>900</v>
      </c>
      <c r="I7" s="306" t="s">
        <v>284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8"/>
      <c r="F8" s="308"/>
      <c r="G8" s="306" t="s">
        <v>445</v>
      </c>
      <c r="H8" s="336" t="s">
        <v>445</v>
      </c>
      <c r="I8" s="306" t="s">
        <v>229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265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8"/>
      <c r="F9" s="308"/>
      <c r="G9" s="306" t="s">
        <v>445</v>
      </c>
      <c r="H9" s="336" t="s">
        <v>229</v>
      </c>
      <c r="I9" s="306" t="s">
        <v>229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284</v>
      </c>
      <c r="H10" s="336" t="s">
        <v>445</v>
      </c>
      <c r="I10" s="306" t="s">
        <v>229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284</v>
      </c>
      <c r="H11" s="336" t="s">
        <v>901</v>
      </c>
      <c r="I11" s="306" t="s">
        <v>229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284</v>
      </c>
      <c r="H12" s="336" t="s">
        <v>902</v>
      </c>
      <c r="I12" s="306" t="s">
        <v>229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284</v>
      </c>
      <c r="H13" s="336" t="s">
        <v>902</v>
      </c>
      <c r="I13" s="306" t="s">
        <v>229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8" t="s">
        <v>903</v>
      </c>
      <c r="F14" s="308"/>
      <c r="G14" s="306" t="s">
        <v>284</v>
      </c>
      <c r="H14" s="336" t="s">
        <v>902</v>
      </c>
      <c r="I14" s="306" t="s">
        <v>229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284</v>
      </c>
      <c r="H15" s="336" t="s">
        <v>902</v>
      </c>
      <c r="I15" s="306" t="s">
        <v>229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904</v>
      </c>
      <c r="H16" s="336" t="s">
        <v>902</v>
      </c>
      <c r="I16" s="306" t="s">
        <v>229</v>
      </c>
      <c r="J16" s="393"/>
      <c r="K16" s="300"/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905</v>
      </c>
      <c r="H17" s="372" t="s">
        <v>906</v>
      </c>
      <c r="I17" s="306" t="s">
        <v>229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905</v>
      </c>
      <c r="H18" s="372" t="s">
        <v>906</v>
      </c>
      <c r="I18" s="306" t="s">
        <v>229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229</v>
      </c>
      <c r="H19" s="372" t="s">
        <v>907</v>
      </c>
      <c r="I19" s="306" t="s">
        <v>229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229</v>
      </c>
      <c r="H20" s="372" t="s">
        <v>907</v>
      </c>
      <c r="I20" s="306" t="s">
        <v>229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905</v>
      </c>
      <c r="H21" s="372" t="s">
        <v>907</v>
      </c>
      <c r="I21" s="306" t="s">
        <v>229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905</v>
      </c>
      <c r="H22" s="372" t="s">
        <v>907</v>
      </c>
      <c r="I22" s="306" t="s">
        <v>229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908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905</v>
      </c>
      <c r="H23" s="372" t="s">
        <v>907</v>
      </c>
      <c r="I23" s="306" t="s">
        <v>229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905</v>
      </c>
      <c r="H24" s="372" t="s">
        <v>907</v>
      </c>
      <c r="I24" s="306" t="s">
        <v>229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904</v>
      </c>
      <c r="H25" s="372" t="s">
        <v>907</v>
      </c>
      <c r="I25" s="306" t="s">
        <v>229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904</v>
      </c>
      <c r="H26" s="372" t="s">
        <v>906</v>
      </c>
      <c r="I26" s="306" t="s">
        <v>229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909</v>
      </c>
      <c r="I27" s="439" t="s">
        <v>910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909</v>
      </c>
      <c r="I28" s="439" t="s">
        <v>910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909</v>
      </c>
      <c r="I29" s="439" t="s">
        <v>910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909</v>
      </c>
      <c r="I30" s="439" t="s">
        <v>910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909</v>
      </c>
      <c r="I31" s="439" t="s">
        <v>910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909</v>
      </c>
      <c r="I32" s="439" t="s">
        <v>910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909</v>
      </c>
      <c r="I33" s="439" t="s">
        <v>910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909</v>
      </c>
      <c r="I34" s="439" t="s">
        <v>910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909</v>
      </c>
      <c r="I35" s="439" t="s">
        <v>910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909</v>
      </c>
      <c r="I36" s="439" t="s">
        <v>910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909</v>
      </c>
      <c r="I37" s="439" t="s">
        <v>910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911</v>
      </c>
    </row>
    <row r="49" spans="2:15" x14ac:dyDescent="0.2">
      <c r="B49" s="387" t="s">
        <v>136</v>
      </c>
      <c r="D49" t="s">
        <v>912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272" priority="1">
      <formula>AND(ISNUMBER(N6), N6&gt;=5, NOT(ISBLANK(O6)))</formula>
    </cfRule>
    <cfRule type="expression" dxfId="271" priority="2">
      <formula>AND(ISNUMBER(N6), N6&gt;=5)</formula>
    </cfRule>
    <cfRule type="expression" dxfId="270" priority="3">
      <formula>AND(ISNUMBER(N6), N6&lt;5, NOT(ISBLANK(O6)))</formula>
    </cfRule>
    <cfRule type="expression" dxfId="26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913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914</v>
      </c>
      <c r="F6" s="282" t="s">
        <v>914</v>
      </c>
      <c r="G6" s="282" t="s">
        <v>914</v>
      </c>
      <c r="H6" s="282" t="s">
        <v>914</v>
      </c>
      <c r="I6" s="282" t="s">
        <v>914</v>
      </c>
      <c r="J6" s="392"/>
      <c r="K6" s="276"/>
      <c r="L6" s="61"/>
      <c r="M6" s="424" t="s">
        <v>726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445</v>
      </c>
      <c r="F7" s="306" t="s">
        <v>445</v>
      </c>
      <c r="G7" s="306" t="s">
        <v>229</v>
      </c>
      <c r="H7" s="336" t="s">
        <v>445</v>
      </c>
      <c r="I7" s="306" t="s">
        <v>445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445</v>
      </c>
      <c r="F8" s="306" t="s">
        <v>445</v>
      </c>
      <c r="G8" s="306" t="s">
        <v>445</v>
      </c>
      <c r="H8" s="336" t="s">
        <v>445</v>
      </c>
      <c r="I8" s="306" t="s">
        <v>445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915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445</v>
      </c>
      <c r="F9" s="306" t="s">
        <v>445</v>
      </c>
      <c r="G9" s="306" t="s">
        <v>445</v>
      </c>
      <c r="H9" s="336" t="s">
        <v>916</v>
      </c>
      <c r="I9" s="306" t="s">
        <v>445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445</v>
      </c>
      <c r="F10" s="306" t="s">
        <v>445</v>
      </c>
      <c r="G10" s="306" t="s">
        <v>445</v>
      </c>
      <c r="H10" s="336" t="s">
        <v>916</v>
      </c>
      <c r="I10" s="306" t="s">
        <v>445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445</v>
      </c>
      <c r="F11" s="306" t="s">
        <v>445</v>
      </c>
      <c r="G11" s="306" t="s">
        <v>229</v>
      </c>
      <c r="H11" s="336" t="s">
        <v>917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465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918</v>
      </c>
      <c r="F12" s="306" t="s">
        <v>445</v>
      </c>
      <c r="G12" s="306" t="s">
        <v>229</v>
      </c>
      <c r="H12" s="336" t="s">
        <v>917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919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918</v>
      </c>
      <c r="F13" s="306" t="s">
        <v>445</v>
      </c>
      <c r="G13" s="306" t="s">
        <v>229</v>
      </c>
      <c r="H13" s="336" t="s">
        <v>917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918</v>
      </c>
      <c r="F14" s="306" t="s">
        <v>445</v>
      </c>
      <c r="G14" s="306" t="s">
        <v>445</v>
      </c>
      <c r="H14" s="336" t="s">
        <v>920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918</v>
      </c>
      <c r="F15" s="306" t="s">
        <v>445</v>
      </c>
      <c r="G15" s="306" t="s">
        <v>66</v>
      </c>
      <c r="H15" s="336" t="s">
        <v>921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918</v>
      </c>
      <c r="F16" s="306" t="s">
        <v>445</v>
      </c>
      <c r="G16" s="306" t="s">
        <v>66</v>
      </c>
      <c r="H16" s="336" t="s">
        <v>921</v>
      </c>
      <c r="I16" s="306" t="s">
        <v>256</v>
      </c>
      <c r="J16" s="393"/>
      <c r="K16" s="300"/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918</v>
      </c>
      <c r="F17" s="306" t="s">
        <v>922</v>
      </c>
      <c r="G17" s="306" t="s">
        <v>923</v>
      </c>
      <c r="H17" s="336" t="s">
        <v>921</v>
      </c>
      <c r="I17" s="306" t="s">
        <v>924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918</v>
      </c>
      <c r="F18" s="306" t="s">
        <v>925</v>
      </c>
      <c r="G18" s="306" t="s">
        <v>923</v>
      </c>
      <c r="H18" s="336" t="s">
        <v>921</v>
      </c>
      <c r="I18" s="306" t="s">
        <v>924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918</v>
      </c>
      <c r="F19" s="306" t="s">
        <v>925</v>
      </c>
      <c r="G19" s="306" t="s">
        <v>923</v>
      </c>
      <c r="H19" s="336" t="s">
        <v>921</v>
      </c>
      <c r="I19" s="306" t="s">
        <v>926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925</v>
      </c>
      <c r="G20" s="306" t="s">
        <v>923</v>
      </c>
      <c r="H20" s="372" t="s">
        <v>927</v>
      </c>
      <c r="I20" s="306" t="s">
        <v>926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922</v>
      </c>
      <c r="G21" s="306" t="s">
        <v>923</v>
      </c>
      <c r="H21" s="372" t="s">
        <v>927</v>
      </c>
      <c r="I21" s="306" t="s">
        <v>926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922</v>
      </c>
      <c r="G22" s="306" t="s">
        <v>923</v>
      </c>
      <c r="H22" s="372" t="s">
        <v>927</v>
      </c>
      <c r="I22" s="306" t="s">
        <v>926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922</v>
      </c>
      <c r="G23" s="306" t="s">
        <v>923</v>
      </c>
      <c r="H23" s="372" t="s">
        <v>927</v>
      </c>
      <c r="I23" s="306" t="s">
        <v>928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922</v>
      </c>
      <c r="G24" s="306" t="s">
        <v>923</v>
      </c>
      <c r="H24" s="372" t="s">
        <v>927</v>
      </c>
      <c r="I24" s="306" t="s">
        <v>910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929</v>
      </c>
      <c r="G25" s="306" t="s">
        <v>923</v>
      </c>
      <c r="H25" s="372" t="s">
        <v>927</v>
      </c>
      <c r="I25" s="306" t="s">
        <v>910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929</v>
      </c>
      <c r="G26" s="306" t="s">
        <v>923</v>
      </c>
      <c r="H26" s="372" t="s">
        <v>229</v>
      </c>
      <c r="I26" s="306" t="s">
        <v>910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911</v>
      </c>
    </row>
    <row r="49" spans="2:15" x14ac:dyDescent="0.2">
      <c r="B49" s="387" t="s">
        <v>136</v>
      </c>
      <c r="D49" t="s">
        <v>912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268" priority="1">
      <formula>AND(ISNUMBER(N6), N6&gt;=5, NOT(ISBLANK(O6)))</formula>
    </cfRule>
    <cfRule type="expression" dxfId="267" priority="2">
      <formula>AND(ISNUMBER(N6), N6&gt;=5)</formula>
    </cfRule>
    <cfRule type="expression" dxfId="266" priority="3">
      <formula>AND(ISNUMBER(N6), N6&lt;5, NOT(ISBLANK(O6)))</formula>
    </cfRule>
    <cfRule type="expression" dxfId="26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930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931</v>
      </c>
      <c r="F5" s="223" t="s">
        <v>932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814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933</v>
      </c>
      <c r="F6" s="282" t="s">
        <v>933</v>
      </c>
      <c r="G6" s="282" t="s">
        <v>933</v>
      </c>
      <c r="H6" s="282" t="s">
        <v>933</v>
      </c>
      <c r="I6" s="282" t="s">
        <v>933</v>
      </c>
      <c r="J6" s="392"/>
      <c r="K6" s="276"/>
      <c r="L6" s="61"/>
      <c r="M6" s="443" t="s">
        <v>726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934</v>
      </c>
      <c r="F7" s="306" t="s">
        <v>934</v>
      </c>
      <c r="G7" s="306" t="s">
        <v>934</v>
      </c>
      <c r="H7" s="306" t="s">
        <v>934</v>
      </c>
      <c r="I7" s="306" t="s">
        <v>934</v>
      </c>
      <c r="J7" s="393"/>
      <c r="K7" s="301" t="s">
        <v>229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934</v>
      </c>
      <c r="F8" s="306" t="s">
        <v>254</v>
      </c>
      <c r="G8" s="306" t="s">
        <v>66</v>
      </c>
      <c r="H8" s="306" t="s">
        <v>935</v>
      </c>
      <c r="I8" s="306" t="s">
        <v>445</v>
      </c>
      <c r="J8" s="393"/>
      <c r="K8" s="300" t="s">
        <v>229</v>
      </c>
      <c r="L8" s="61"/>
      <c r="M8" s="446" t="s">
        <v>54</v>
      </c>
      <c r="N8" s="440">
        <f>COUNTIF(E7:I27, "*YZ*")/2</f>
        <v>2</v>
      </c>
      <c r="O8" s="447" t="s">
        <v>342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935</v>
      </c>
      <c r="I9" s="306" t="s">
        <v>445</v>
      </c>
      <c r="J9" s="393"/>
      <c r="K9" s="300" t="s">
        <v>229</v>
      </c>
      <c r="L9" s="61"/>
      <c r="M9" s="446" t="s">
        <v>55</v>
      </c>
      <c r="N9" s="440">
        <f>COUNTIF(E7:I27, "*James*")/2</f>
        <v>0</v>
      </c>
      <c r="O9" s="447" t="s">
        <v>465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/>
      <c r="F10" s="306" t="s">
        <v>472</v>
      </c>
      <c r="G10" s="306" t="s">
        <v>66</v>
      </c>
      <c r="H10" s="306" t="s">
        <v>935</v>
      </c>
      <c r="I10" s="306" t="s">
        <v>936</v>
      </c>
      <c r="J10" s="393"/>
      <c r="K10" s="300" t="s">
        <v>229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254</v>
      </c>
      <c r="F11" s="306" t="s">
        <v>472</v>
      </c>
      <c r="G11" s="306" t="s">
        <v>53</v>
      </c>
      <c r="H11" s="372" t="s">
        <v>58</v>
      </c>
      <c r="I11" s="306" t="s">
        <v>359</v>
      </c>
      <c r="J11" s="393"/>
      <c r="K11" s="300" t="s">
        <v>229</v>
      </c>
      <c r="L11" s="61"/>
      <c r="M11" s="446" t="s">
        <v>57</v>
      </c>
      <c r="N11" s="440">
        <f>COUNTIF(E7:I27, "*Rafi*")/2</f>
        <v>0</v>
      </c>
      <c r="O11" s="447" t="s">
        <v>465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229</v>
      </c>
      <c r="F12" s="306" t="s">
        <v>472</v>
      </c>
      <c r="G12" s="306" t="s">
        <v>53</v>
      </c>
      <c r="H12" s="372" t="s">
        <v>58</v>
      </c>
      <c r="I12" s="306" t="s">
        <v>359</v>
      </c>
      <c r="J12" s="393"/>
      <c r="K12" s="300" t="s">
        <v>229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229</v>
      </c>
      <c r="F13" s="306" t="s">
        <v>472</v>
      </c>
      <c r="G13" s="306" t="s">
        <v>726</v>
      </c>
      <c r="H13" s="372" t="s">
        <v>58</v>
      </c>
      <c r="I13" s="306" t="s">
        <v>359</v>
      </c>
      <c r="J13" s="393"/>
      <c r="K13" s="300" t="s">
        <v>229</v>
      </c>
      <c r="L13" s="61"/>
      <c r="M13" s="446" t="s">
        <v>59</v>
      </c>
      <c r="N13" s="440">
        <f>COUNTIF(E7:I27, "*Nicholas*")/2</f>
        <v>0</v>
      </c>
      <c r="O13" s="447" t="s">
        <v>465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229</v>
      </c>
      <c r="F14" s="306" t="s">
        <v>802</v>
      </c>
      <c r="G14" s="306" t="s">
        <v>726</v>
      </c>
      <c r="H14" s="372" t="s">
        <v>58</v>
      </c>
      <c r="I14" s="306" t="s">
        <v>359</v>
      </c>
      <c r="J14" s="393" t="s">
        <v>937</v>
      </c>
      <c r="K14" s="300" t="s">
        <v>229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229</v>
      </c>
      <c r="F15" s="306" t="s">
        <v>726</v>
      </c>
      <c r="G15" s="306" t="s">
        <v>726</v>
      </c>
      <c r="H15" s="372" t="s">
        <v>58</v>
      </c>
      <c r="I15" s="306" t="s">
        <v>359</v>
      </c>
      <c r="J15" s="393" t="s">
        <v>937</v>
      </c>
      <c r="K15" s="300" t="s">
        <v>229</v>
      </c>
      <c r="L15" s="61"/>
      <c r="M15" s="446" t="s">
        <v>61</v>
      </c>
      <c r="N15" s="440">
        <f>COUNTIF(E7:I27, "*Tai Wei*")/2</f>
        <v>0</v>
      </c>
      <c r="O15" s="447" t="s">
        <v>465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229</v>
      </c>
      <c r="F16" s="306" t="s">
        <v>743</v>
      </c>
      <c r="G16" s="306" t="s">
        <v>938</v>
      </c>
      <c r="H16" s="336" t="s">
        <v>939</v>
      </c>
      <c r="I16" s="306" t="s">
        <v>940</v>
      </c>
      <c r="J16" s="393" t="s">
        <v>937</v>
      </c>
      <c r="K16" s="300"/>
      <c r="L16" s="61"/>
      <c r="M16" s="446" t="s">
        <v>774</v>
      </c>
      <c r="N16" s="440">
        <f>COUNTIF(E7:I27, "*Casey*")/2</f>
        <v>0</v>
      </c>
      <c r="O16" s="447" t="s">
        <v>465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229</v>
      </c>
      <c r="F17" s="306" t="s">
        <v>743</v>
      </c>
      <c r="G17" s="306" t="s">
        <v>938</v>
      </c>
      <c r="H17" s="336" t="s">
        <v>939</v>
      </c>
      <c r="I17" s="306" t="s">
        <v>941</v>
      </c>
      <c r="J17" s="393" t="s">
        <v>937</v>
      </c>
      <c r="K17" s="300"/>
      <c r="L17" s="61"/>
      <c r="M17" s="446" t="s">
        <v>62</v>
      </c>
      <c r="N17" s="440">
        <f>COUNTIF(E7:I27, "*Vijay*")/2</f>
        <v>0</v>
      </c>
      <c r="O17" s="447" t="s">
        <v>465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229</v>
      </c>
      <c r="F18" s="306" t="s">
        <v>743</v>
      </c>
      <c r="G18" s="306" t="s">
        <v>938</v>
      </c>
      <c r="H18" s="336" t="s">
        <v>939</v>
      </c>
      <c r="I18" s="306" t="s">
        <v>941</v>
      </c>
      <c r="J18" s="393" t="s">
        <v>937</v>
      </c>
      <c r="K18" s="300"/>
      <c r="L18" s="61"/>
      <c r="M18" s="446" t="s">
        <v>63</v>
      </c>
      <c r="N18" s="440">
        <f>COUNTIF(E7:I27, "*Griselda*")/2</f>
        <v>0</v>
      </c>
      <c r="O18" s="447" t="s">
        <v>465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445</v>
      </c>
      <c r="F19" s="306" t="s">
        <v>743</v>
      </c>
      <c r="G19" s="306" t="s">
        <v>938</v>
      </c>
      <c r="H19" s="336" t="s">
        <v>939</v>
      </c>
      <c r="I19" s="306" t="s">
        <v>445</v>
      </c>
      <c r="J19" s="393" t="s">
        <v>937</v>
      </c>
      <c r="K19" s="300"/>
      <c r="L19" s="61"/>
      <c r="M19" s="446" t="s">
        <v>64</v>
      </c>
      <c r="N19" s="440">
        <f>COUNTIF(E7:I27, "*Haikal*")/2</f>
        <v>0</v>
      </c>
      <c r="O19" s="447" t="s">
        <v>465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942</v>
      </c>
      <c r="F20" s="306" t="s">
        <v>743</v>
      </c>
      <c r="G20" s="306" t="s">
        <v>938</v>
      </c>
      <c r="H20" s="336" t="s">
        <v>939</v>
      </c>
      <c r="I20" s="306" t="s">
        <v>445</v>
      </c>
      <c r="J20" s="393" t="s">
        <v>937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942</v>
      </c>
      <c r="F21" s="306" t="s">
        <v>504</v>
      </c>
      <c r="G21" s="306" t="s">
        <v>943</v>
      </c>
      <c r="H21" s="336" t="s">
        <v>939</v>
      </c>
      <c r="I21" s="306" t="s">
        <v>445</v>
      </c>
      <c r="J21" s="393" t="s">
        <v>937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113</v>
      </c>
      <c r="C22" s="217" t="s">
        <v>85</v>
      </c>
      <c r="D22" s="218" t="s">
        <v>114</v>
      </c>
      <c r="E22" s="306" t="s">
        <v>944</v>
      </c>
      <c r="F22" s="306" t="s">
        <v>945</v>
      </c>
      <c r="G22" s="306" t="s">
        <v>66</v>
      </c>
      <c r="H22" s="336" t="s">
        <v>939</v>
      </c>
      <c r="I22" s="306" t="s">
        <v>67</v>
      </c>
      <c r="J22" s="393" t="s">
        <v>937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944</v>
      </c>
      <c r="F23" s="306" t="s">
        <v>945</v>
      </c>
      <c r="G23" s="306" t="s">
        <v>66</v>
      </c>
      <c r="H23" s="336" t="s">
        <v>939</v>
      </c>
      <c r="I23" s="306" t="s">
        <v>67</v>
      </c>
      <c r="J23" s="393" t="s">
        <v>937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942</v>
      </c>
      <c r="F24" s="306" t="s">
        <v>945</v>
      </c>
      <c r="G24" s="306" t="s">
        <v>943</v>
      </c>
      <c r="H24" s="336" t="s">
        <v>67</v>
      </c>
      <c r="I24" s="306" t="s">
        <v>67</v>
      </c>
      <c r="J24" s="393" t="s">
        <v>937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942</v>
      </c>
      <c r="F25" s="306" t="s">
        <v>946</v>
      </c>
      <c r="G25" s="306" t="s">
        <v>943</v>
      </c>
      <c r="H25" s="336" t="s">
        <v>67</v>
      </c>
      <c r="I25" s="306" t="s">
        <v>67</v>
      </c>
      <c r="J25" s="393" t="s">
        <v>937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942</v>
      </c>
      <c r="F26" s="306" t="s">
        <v>946</v>
      </c>
      <c r="G26" s="306" t="s">
        <v>943</v>
      </c>
      <c r="H26" s="372"/>
      <c r="I26" s="372" t="s">
        <v>445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911</v>
      </c>
    </row>
    <row r="49" spans="2:15" x14ac:dyDescent="0.2">
      <c r="B49" s="387" t="s">
        <v>136</v>
      </c>
      <c r="D49" t="s">
        <v>912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264" priority="1">
      <formula>AND(ISNUMBER(N6), N6&gt;=5, NOT(ISBLANK(O6)))</formula>
    </cfRule>
    <cfRule type="expression" dxfId="263" priority="2">
      <formula>AND(ISNUMBER(N6), N6&gt;=5)</formula>
    </cfRule>
    <cfRule type="expression" dxfId="262" priority="3">
      <formula>AND(ISNUMBER(N6), N6&lt;5, NOT(ISBLANK(O6)))</formula>
    </cfRule>
    <cfRule type="expression" dxfId="26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947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948</v>
      </c>
      <c r="F5" s="223" t="s">
        <v>949</v>
      </c>
      <c r="G5" s="223" t="s">
        <v>950</v>
      </c>
      <c r="H5" s="223" t="s">
        <v>951</v>
      </c>
      <c r="I5" s="223" t="s">
        <v>952</v>
      </c>
      <c r="J5" s="223" t="s">
        <v>953</v>
      </c>
      <c r="K5" s="223" t="s">
        <v>954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955</v>
      </c>
      <c r="F6" s="282" t="s">
        <v>955</v>
      </c>
      <c r="G6" s="282" t="s">
        <v>955</v>
      </c>
      <c r="H6" s="282" t="s">
        <v>955</v>
      </c>
      <c r="I6" s="282" t="s">
        <v>955</v>
      </c>
      <c r="J6" s="392"/>
      <c r="K6" s="276"/>
      <c r="L6" s="61"/>
      <c r="M6" s="424" t="s">
        <v>726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956</v>
      </c>
      <c r="F7" s="306" t="s">
        <v>956</v>
      </c>
      <c r="G7" s="306" t="s">
        <v>726</v>
      </c>
      <c r="H7" s="336"/>
      <c r="I7" s="306"/>
      <c r="J7" s="393" t="s">
        <v>936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956</v>
      </c>
      <c r="F8" s="306" t="s">
        <v>956</v>
      </c>
      <c r="G8" s="306" t="s">
        <v>726</v>
      </c>
      <c r="H8" s="336" t="s">
        <v>58</v>
      </c>
      <c r="I8" s="306"/>
      <c r="J8" s="393" t="s">
        <v>936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956</v>
      </c>
      <c r="F9" s="306" t="s">
        <v>956</v>
      </c>
      <c r="G9" s="306" t="s">
        <v>957</v>
      </c>
      <c r="H9" s="336" t="s">
        <v>58</v>
      </c>
      <c r="I9" s="306" t="s">
        <v>229</v>
      </c>
      <c r="J9" s="393" t="s">
        <v>958</v>
      </c>
      <c r="K9" s="300" t="s">
        <v>959</v>
      </c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960</v>
      </c>
      <c r="F10" s="306" t="s">
        <v>956</v>
      </c>
      <c r="G10" s="306" t="s">
        <v>961</v>
      </c>
      <c r="H10" s="336" t="s">
        <v>58</v>
      </c>
      <c r="I10" s="306" t="s">
        <v>229</v>
      </c>
      <c r="J10" s="393" t="s">
        <v>958</v>
      </c>
      <c r="K10" s="300" t="s">
        <v>962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960</v>
      </c>
      <c r="F11" s="306" t="s">
        <v>963</v>
      </c>
      <c r="G11" s="306" t="s">
        <v>229</v>
      </c>
      <c r="H11" s="372" t="s">
        <v>58</v>
      </c>
      <c r="I11" s="306" t="s">
        <v>229</v>
      </c>
      <c r="J11" s="393" t="s">
        <v>958</v>
      </c>
      <c r="K11" s="300" t="s">
        <v>962</v>
      </c>
      <c r="L11" s="61"/>
      <c r="M11" s="414" t="s">
        <v>57</v>
      </c>
      <c r="N11" s="417">
        <f>COUNTIF(E7:I27, "*Rafi*")/2</f>
        <v>0</v>
      </c>
      <c r="O11" s="419" t="s">
        <v>465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960</v>
      </c>
      <c r="F12" s="306" t="s">
        <v>963</v>
      </c>
      <c r="G12" s="306" t="s">
        <v>229</v>
      </c>
      <c r="H12" s="372" t="s">
        <v>58</v>
      </c>
      <c r="I12" s="306" t="s">
        <v>229</v>
      </c>
      <c r="J12" s="393" t="s">
        <v>958</v>
      </c>
      <c r="K12" s="300" t="s">
        <v>962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960</v>
      </c>
      <c r="F13" s="306" t="s">
        <v>963</v>
      </c>
      <c r="G13" s="306" t="s">
        <v>229</v>
      </c>
      <c r="H13" s="372" t="s">
        <v>58</v>
      </c>
      <c r="I13" s="306" t="s">
        <v>229</v>
      </c>
      <c r="J13" s="393" t="s">
        <v>958</v>
      </c>
      <c r="K13" s="300" t="s">
        <v>962</v>
      </c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964</v>
      </c>
      <c r="F14" s="306" t="s">
        <v>963</v>
      </c>
      <c r="G14" s="306" t="s">
        <v>229</v>
      </c>
      <c r="H14" s="372" t="s">
        <v>58</v>
      </c>
      <c r="I14" s="306" t="s">
        <v>229</v>
      </c>
      <c r="J14" s="393" t="s">
        <v>958</v>
      </c>
      <c r="K14" s="300" t="s">
        <v>962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964</v>
      </c>
      <c r="F15" s="306" t="s">
        <v>963</v>
      </c>
      <c r="G15" s="306" t="s">
        <v>445</v>
      </c>
      <c r="H15" s="372" t="s">
        <v>58</v>
      </c>
      <c r="I15" s="306" t="s">
        <v>229</v>
      </c>
      <c r="J15" s="393" t="s">
        <v>958</v>
      </c>
      <c r="K15" s="300" t="s">
        <v>962</v>
      </c>
      <c r="L15" s="61"/>
      <c r="M15" s="414" t="s">
        <v>61</v>
      </c>
      <c r="N15" s="417">
        <f>COUNTIF(E7:I27, "*Tai Wei*")/2</f>
        <v>0</v>
      </c>
      <c r="O15" s="419" t="s">
        <v>816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965</v>
      </c>
      <c r="F16" s="306" t="s">
        <v>963</v>
      </c>
      <c r="G16" s="306" t="s">
        <v>65</v>
      </c>
      <c r="H16" s="336" t="s">
        <v>966</v>
      </c>
      <c r="I16" s="306" t="s">
        <v>936</v>
      </c>
      <c r="J16" s="393" t="s">
        <v>958</v>
      </c>
      <c r="K16" s="300" t="s">
        <v>962</v>
      </c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967</v>
      </c>
      <c r="F17" s="306" t="s">
        <v>968</v>
      </c>
      <c r="G17" s="306" t="s">
        <v>969</v>
      </c>
      <c r="H17" s="336" t="s">
        <v>966</v>
      </c>
      <c r="I17" s="306" t="s">
        <v>936</v>
      </c>
      <c r="J17" s="393" t="s">
        <v>958</v>
      </c>
      <c r="K17" s="300" t="s">
        <v>962</v>
      </c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967</v>
      </c>
      <c r="F18" s="306" t="s">
        <v>970</v>
      </c>
      <c r="G18" s="306" t="s">
        <v>969</v>
      </c>
      <c r="H18" s="336" t="s">
        <v>966</v>
      </c>
      <c r="I18" s="306" t="s">
        <v>936</v>
      </c>
      <c r="J18" s="393" t="s">
        <v>958</v>
      </c>
      <c r="K18" s="300" t="s">
        <v>962</v>
      </c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967</v>
      </c>
      <c r="F19" s="306" t="s">
        <v>970</v>
      </c>
      <c r="G19" s="306" t="s">
        <v>969</v>
      </c>
      <c r="H19" s="336" t="s">
        <v>971</v>
      </c>
      <c r="I19" s="306" t="s">
        <v>936</v>
      </c>
      <c r="J19" s="393" t="s">
        <v>958</v>
      </c>
      <c r="K19" s="300" t="s">
        <v>962</v>
      </c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970</v>
      </c>
      <c r="G20" s="306" t="s">
        <v>969</v>
      </c>
      <c r="H20" s="336" t="s">
        <v>971</v>
      </c>
      <c r="I20" s="306" t="s">
        <v>936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278</v>
      </c>
      <c r="G21" s="306" t="s">
        <v>969</v>
      </c>
      <c r="H21" s="336" t="s">
        <v>966</v>
      </c>
      <c r="I21" s="306" t="s">
        <v>936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972</v>
      </c>
      <c r="G22" s="306" t="s">
        <v>65</v>
      </c>
      <c r="H22" s="336" t="s">
        <v>966</v>
      </c>
      <c r="I22" s="306" t="s">
        <v>936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972</v>
      </c>
      <c r="G23" s="306" t="s">
        <v>65</v>
      </c>
      <c r="H23" s="336" t="s">
        <v>966</v>
      </c>
      <c r="I23" s="306" t="s">
        <v>936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972</v>
      </c>
      <c r="G24" s="306" t="s">
        <v>65</v>
      </c>
      <c r="H24" s="336" t="s">
        <v>487</v>
      </c>
      <c r="I24" s="306" t="s">
        <v>936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973</v>
      </c>
      <c r="G25" s="306" t="s">
        <v>65</v>
      </c>
      <c r="H25" s="336" t="s">
        <v>974</v>
      </c>
      <c r="I25" s="306" t="s">
        <v>936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975</v>
      </c>
      <c r="G26" s="306" t="s">
        <v>65</v>
      </c>
      <c r="H26" s="336" t="s">
        <v>974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911</v>
      </c>
    </row>
    <row r="49" spans="2:15" x14ac:dyDescent="0.2">
      <c r="B49" s="387" t="s">
        <v>136</v>
      </c>
      <c r="D49" t="s">
        <v>912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60" priority="1">
      <formula>AND(ISNUMBER(N6), N6&gt;=5, NOT(ISBLANK(O6)))</formula>
    </cfRule>
    <cfRule type="expression" dxfId="259" priority="2">
      <formula>AND(ISNUMBER(N6), N6&gt;=5)</formula>
    </cfRule>
    <cfRule type="expression" dxfId="258" priority="3">
      <formula>AND(ISNUMBER(N6), N6&lt;5, NOT(ISBLANK(O6)))</formula>
    </cfRule>
    <cfRule type="expression" dxfId="25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976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977</v>
      </c>
      <c r="F5" s="223" t="s">
        <v>978</v>
      </c>
      <c r="G5" s="223" t="s">
        <v>979</v>
      </c>
      <c r="H5" s="223" t="s">
        <v>980</v>
      </c>
      <c r="I5" s="223" t="s">
        <v>981</v>
      </c>
      <c r="J5" s="223" t="s">
        <v>982</v>
      </c>
      <c r="K5" s="223" t="s">
        <v>983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846</v>
      </c>
      <c r="F6" s="282" t="s">
        <v>846</v>
      </c>
      <c r="G6" s="282" t="s">
        <v>846</v>
      </c>
      <c r="H6" s="282" t="s">
        <v>846</v>
      </c>
      <c r="I6" s="282" t="s">
        <v>846</v>
      </c>
      <c r="J6" s="392"/>
      <c r="K6" s="276"/>
      <c r="L6" s="61"/>
      <c r="M6" s="424" t="s">
        <v>726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984</v>
      </c>
      <c r="K7" s="393" t="s">
        <v>985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986</v>
      </c>
      <c r="K8" s="393" t="s">
        <v>985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229</v>
      </c>
      <c r="F9" s="306"/>
      <c r="G9" s="306" t="s">
        <v>504</v>
      </c>
      <c r="H9" s="336"/>
      <c r="I9" s="306"/>
      <c r="J9" s="393" t="s">
        <v>986</v>
      </c>
      <c r="K9" s="393" t="s">
        <v>985</v>
      </c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445</v>
      </c>
      <c r="F10" s="306"/>
      <c r="G10" s="306" t="s">
        <v>229</v>
      </c>
      <c r="H10" s="336"/>
      <c r="I10" s="306"/>
      <c r="J10" s="393" t="s">
        <v>986</v>
      </c>
      <c r="K10" s="393" t="s">
        <v>985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445</v>
      </c>
      <c r="F11" s="306" t="s">
        <v>726</v>
      </c>
      <c r="G11" s="306" t="s">
        <v>229</v>
      </c>
      <c r="H11" s="372" t="s">
        <v>54</v>
      </c>
      <c r="I11" s="306"/>
      <c r="J11" s="393" t="s">
        <v>986</v>
      </c>
      <c r="K11" s="393" t="s">
        <v>985</v>
      </c>
      <c r="L11" s="61"/>
      <c r="M11" s="414" t="s">
        <v>57</v>
      </c>
      <c r="N11" s="417">
        <f>COUNTIF(E7:I27, "*Rafi*")/2</f>
        <v>0</v>
      </c>
      <c r="O11" s="419" t="s">
        <v>465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229</v>
      </c>
      <c r="F12" s="306" t="s">
        <v>726</v>
      </c>
      <c r="G12" s="306" t="s">
        <v>229</v>
      </c>
      <c r="H12" s="372" t="s">
        <v>54</v>
      </c>
      <c r="I12" s="306"/>
      <c r="J12" s="393" t="s">
        <v>986</v>
      </c>
      <c r="K12" s="393" t="s">
        <v>985</v>
      </c>
      <c r="L12" s="61"/>
      <c r="M12" s="414" t="s">
        <v>58</v>
      </c>
      <c r="N12" s="417">
        <f>COUNTIF(E7:I27, "*Wei Yen*")/2</f>
        <v>0</v>
      </c>
      <c r="O12" s="419" t="s">
        <v>987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445</v>
      </c>
      <c r="F13" s="306" t="s">
        <v>726</v>
      </c>
      <c r="G13" s="306" t="s">
        <v>445</v>
      </c>
      <c r="H13" s="372" t="s">
        <v>54</v>
      </c>
      <c r="I13" s="306"/>
      <c r="J13" s="393" t="s">
        <v>986</v>
      </c>
      <c r="K13" s="393" t="s">
        <v>985</v>
      </c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726</v>
      </c>
      <c r="F14" s="306" t="s">
        <v>726</v>
      </c>
      <c r="G14" s="306" t="s">
        <v>54</v>
      </c>
      <c r="H14" s="372" t="s">
        <v>54</v>
      </c>
      <c r="I14" s="306"/>
      <c r="J14" s="393" t="s">
        <v>986</v>
      </c>
      <c r="K14" s="393" t="s">
        <v>985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967</v>
      </c>
      <c r="F15" s="306" t="s">
        <v>726</v>
      </c>
      <c r="G15" s="306" t="s">
        <v>54</v>
      </c>
      <c r="H15" s="372" t="s">
        <v>988</v>
      </c>
      <c r="I15" s="306" t="s">
        <v>989</v>
      </c>
      <c r="J15" s="393" t="s">
        <v>986</v>
      </c>
      <c r="K15" s="393" t="s">
        <v>985</v>
      </c>
      <c r="L15" s="61"/>
      <c r="M15" s="414" t="s">
        <v>61</v>
      </c>
      <c r="N15" s="417">
        <f>COUNTIF(E7:I27, "*Tai Wei*")/2</f>
        <v>0</v>
      </c>
      <c r="O15" s="419" t="s">
        <v>816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967</v>
      </c>
      <c r="F16" s="306" t="s">
        <v>726</v>
      </c>
      <c r="G16" s="306" t="s">
        <v>54</v>
      </c>
      <c r="H16" s="336" t="s">
        <v>990</v>
      </c>
      <c r="I16" s="306" t="s">
        <v>991</v>
      </c>
      <c r="J16" s="393" t="s">
        <v>986</v>
      </c>
      <c r="K16" s="393" t="s">
        <v>985</v>
      </c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967</v>
      </c>
      <c r="F17" s="306" t="s">
        <v>764</v>
      </c>
      <c r="G17" s="306" t="s">
        <v>65</v>
      </c>
      <c r="H17" s="336" t="s">
        <v>910</v>
      </c>
      <c r="I17" s="306" t="s">
        <v>991</v>
      </c>
      <c r="J17" s="393" t="s">
        <v>986</v>
      </c>
      <c r="K17" s="393" t="s">
        <v>985</v>
      </c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967</v>
      </c>
      <c r="F18" s="306" t="s">
        <v>728</v>
      </c>
      <c r="G18" s="306" t="s">
        <v>65</v>
      </c>
      <c r="H18" s="372" t="s">
        <v>927</v>
      </c>
      <c r="I18" s="306" t="s">
        <v>991</v>
      </c>
      <c r="J18" s="393" t="s">
        <v>986</v>
      </c>
      <c r="K18" s="393" t="s">
        <v>985</v>
      </c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967</v>
      </c>
      <c r="F19" s="306" t="s">
        <v>992</v>
      </c>
      <c r="G19" s="306" t="s">
        <v>65</v>
      </c>
      <c r="H19" s="372" t="s">
        <v>927</v>
      </c>
      <c r="I19" s="306" t="s">
        <v>988</v>
      </c>
      <c r="J19" s="393" t="s">
        <v>986</v>
      </c>
      <c r="K19" s="393" t="s">
        <v>985</v>
      </c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993</v>
      </c>
      <c r="F20" s="306" t="s">
        <v>994</v>
      </c>
      <c r="G20" s="306" t="s">
        <v>285</v>
      </c>
      <c r="H20" s="372" t="s">
        <v>995</v>
      </c>
      <c r="I20" s="306" t="s">
        <v>927</v>
      </c>
      <c r="J20" s="393" t="s">
        <v>986</v>
      </c>
      <c r="K20" s="393" t="s">
        <v>985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996</v>
      </c>
      <c r="F21" s="306" t="s">
        <v>997</v>
      </c>
      <c r="G21" s="306" t="s">
        <v>285</v>
      </c>
      <c r="H21" s="372" t="s">
        <v>995</v>
      </c>
      <c r="I21" s="306" t="s">
        <v>927</v>
      </c>
      <c r="J21" s="393" t="s">
        <v>986</v>
      </c>
      <c r="K21" s="393" t="s">
        <v>985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468</v>
      </c>
      <c r="F22" s="306" t="s">
        <v>997</v>
      </c>
      <c r="G22" s="306" t="s">
        <v>285</v>
      </c>
      <c r="H22" s="372" t="s">
        <v>995</v>
      </c>
      <c r="I22" s="306" t="s">
        <v>998</v>
      </c>
      <c r="J22" s="393" t="s">
        <v>986</v>
      </c>
      <c r="K22" s="393" t="s">
        <v>985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468</v>
      </c>
      <c r="F23" s="306" t="s">
        <v>997</v>
      </c>
      <c r="G23" s="306" t="s">
        <v>285</v>
      </c>
      <c r="H23" s="372" t="s">
        <v>995</v>
      </c>
      <c r="I23" s="306" t="s">
        <v>998</v>
      </c>
      <c r="J23" s="393" t="s">
        <v>986</v>
      </c>
      <c r="K23" s="393" t="s">
        <v>985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/>
      <c r="F24" s="306" t="s">
        <v>997</v>
      </c>
      <c r="G24" s="306" t="s">
        <v>285</v>
      </c>
      <c r="H24" s="372" t="s">
        <v>927</v>
      </c>
      <c r="I24" s="306" t="s">
        <v>998</v>
      </c>
      <c r="J24" s="393" t="s">
        <v>986</v>
      </c>
      <c r="K24" s="393" t="s">
        <v>985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/>
      <c r="F25" s="306" t="s">
        <v>997</v>
      </c>
      <c r="G25" s="306" t="s">
        <v>285</v>
      </c>
      <c r="H25" s="372" t="s">
        <v>927</v>
      </c>
      <c r="I25" s="306" t="s">
        <v>998</v>
      </c>
      <c r="J25" s="393" t="s">
        <v>986</v>
      </c>
      <c r="K25" s="393" t="s">
        <v>985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999</v>
      </c>
      <c r="G26" s="306"/>
      <c r="H26" s="372" t="s">
        <v>56</v>
      </c>
      <c r="I26" s="372" t="s">
        <v>1000</v>
      </c>
      <c r="J26" s="393" t="s">
        <v>986</v>
      </c>
      <c r="K26" s="393" t="s">
        <v>985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1001</v>
      </c>
      <c r="J27" s="393" t="s">
        <v>986</v>
      </c>
      <c r="K27" s="393" t="s">
        <v>985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1001</v>
      </c>
      <c r="J28" s="393" t="s">
        <v>986</v>
      </c>
      <c r="K28" s="393" t="s">
        <v>985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1001</v>
      </c>
      <c r="J29" s="393" t="s">
        <v>986</v>
      </c>
      <c r="K29" s="393" t="s">
        <v>985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1001</v>
      </c>
      <c r="J30" s="393" t="s">
        <v>986</v>
      </c>
      <c r="K30" s="393" t="s">
        <v>985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1001</v>
      </c>
      <c r="J31" s="393" t="s">
        <v>986</v>
      </c>
      <c r="K31" s="393" t="s">
        <v>985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1001</v>
      </c>
      <c r="J32" s="393" t="s">
        <v>986</v>
      </c>
      <c r="K32" s="393" t="s">
        <v>985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1001</v>
      </c>
      <c r="J33" s="393" t="s">
        <v>986</v>
      </c>
      <c r="K33" s="393" t="s">
        <v>985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1001</v>
      </c>
      <c r="J34" s="393" t="s">
        <v>986</v>
      </c>
      <c r="K34" s="393" t="s">
        <v>985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1001</v>
      </c>
      <c r="J35" s="393" t="s">
        <v>986</v>
      </c>
      <c r="K35" s="393" t="s">
        <v>985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1001</v>
      </c>
      <c r="J36" s="393" t="s">
        <v>986</v>
      </c>
      <c r="K36" s="393" t="s">
        <v>985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1002</v>
      </c>
    </row>
    <row r="49" spans="2:15" x14ac:dyDescent="0.2">
      <c r="B49" s="387" t="s">
        <v>136</v>
      </c>
      <c r="D49" t="s">
        <v>912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56" priority="1">
      <formula>AND(ISNUMBER(N6), N6&gt;=5, NOT(ISBLANK(O6)))</formula>
    </cfRule>
    <cfRule type="expression" dxfId="255" priority="2">
      <formula>AND(ISNUMBER(N6), N6&gt;=5)</formula>
    </cfRule>
    <cfRule type="expression" dxfId="254" priority="3">
      <formula>AND(ISNUMBER(N6), N6&lt;5, NOT(ISBLANK(O6)))</formula>
    </cfRule>
    <cfRule type="expression" dxfId="25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1003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1004</v>
      </c>
      <c r="J5" s="223" t="s">
        <v>1005</v>
      </c>
      <c r="K5" s="223" t="s">
        <v>1006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1007</v>
      </c>
      <c r="F6" s="282" t="s">
        <v>1007</v>
      </c>
      <c r="G6" s="282" t="s">
        <v>1007</v>
      </c>
      <c r="H6" s="282" t="s">
        <v>1007</v>
      </c>
      <c r="I6" s="282" t="s">
        <v>1007</v>
      </c>
      <c r="J6" s="392"/>
      <c r="K6" s="276"/>
      <c r="L6" s="61"/>
      <c r="M6" s="424" t="s">
        <v>726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1008</v>
      </c>
      <c r="F7" s="306" t="s">
        <v>229</v>
      </c>
      <c r="G7" s="306" t="s">
        <v>1009</v>
      </c>
      <c r="H7" s="336" t="s">
        <v>229</v>
      </c>
      <c r="I7" s="306" t="s">
        <v>1008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1010</v>
      </c>
      <c r="F8" s="306" t="s">
        <v>229</v>
      </c>
      <c r="G8" s="306" t="s">
        <v>1009</v>
      </c>
      <c r="H8" s="336" t="s">
        <v>229</v>
      </c>
      <c r="I8" s="306" t="s">
        <v>1008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1010</v>
      </c>
      <c r="F9" s="306" t="s">
        <v>229</v>
      </c>
      <c r="G9" s="306" t="s">
        <v>907</v>
      </c>
      <c r="H9" s="336" t="s">
        <v>229</v>
      </c>
      <c r="I9" s="306" t="s">
        <v>1011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988</v>
      </c>
      <c r="F10" s="306" t="s">
        <v>229</v>
      </c>
      <c r="G10" s="306" t="s">
        <v>907</v>
      </c>
      <c r="H10" s="336" t="s">
        <v>56</v>
      </c>
      <c r="I10" s="306" t="s">
        <v>445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229</v>
      </c>
      <c r="F11" s="306" t="s">
        <v>229</v>
      </c>
      <c r="G11" s="306" t="s">
        <v>1012</v>
      </c>
      <c r="H11" s="372" t="s">
        <v>231</v>
      </c>
      <c r="I11" s="306" t="s">
        <v>445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465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229</v>
      </c>
      <c r="F12" s="306" t="s">
        <v>56</v>
      </c>
      <c r="G12" s="306" t="s">
        <v>1012</v>
      </c>
      <c r="H12" s="372" t="s">
        <v>231</v>
      </c>
      <c r="I12" s="306" t="s">
        <v>445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229</v>
      </c>
      <c r="F13" s="306" t="s">
        <v>56</v>
      </c>
      <c r="G13" s="306" t="s">
        <v>1012</v>
      </c>
      <c r="H13" s="372" t="s">
        <v>231</v>
      </c>
      <c r="I13" s="306" t="s">
        <v>445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988</v>
      </c>
      <c r="F14" s="306" t="s">
        <v>56</v>
      </c>
      <c r="G14" s="306" t="s">
        <v>1012</v>
      </c>
      <c r="H14" s="372" t="s">
        <v>231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907</v>
      </c>
      <c r="H15" s="372" t="s">
        <v>231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1013</v>
      </c>
      <c r="G16" s="306" t="s">
        <v>53</v>
      </c>
      <c r="H16" s="372" t="s">
        <v>1014</v>
      </c>
      <c r="I16" s="306" t="s">
        <v>427</v>
      </c>
      <c r="J16" s="393"/>
      <c r="K16" s="300"/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1015</v>
      </c>
      <c r="G17" s="306" t="s">
        <v>688</v>
      </c>
      <c r="H17" s="61" t="s">
        <v>427</v>
      </c>
      <c r="I17" s="306" t="s">
        <v>427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957</v>
      </c>
      <c r="F18" s="306" t="s">
        <v>1015</v>
      </c>
      <c r="G18" s="306" t="s">
        <v>688</v>
      </c>
      <c r="H18" s="336" t="s">
        <v>1016</v>
      </c>
      <c r="I18" s="306" t="s">
        <v>275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957</v>
      </c>
      <c r="F19" s="306" t="s">
        <v>1015</v>
      </c>
      <c r="G19" s="306" t="s">
        <v>688</v>
      </c>
      <c r="H19" s="336" t="s">
        <v>229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1017</v>
      </c>
      <c r="F20" s="306" t="s">
        <v>1015</v>
      </c>
      <c r="G20" s="306" t="s">
        <v>688</v>
      </c>
      <c r="H20" s="372" t="s">
        <v>427</v>
      </c>
      <c r="I20" s="306" t="s">
        <v>445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1018</v>
      </c>
      <c r="F21" s="306" t="s">
        <v>1019</v>
      </c>
      <c r="G21" s="306" t="s">
        <v>688</v>
      </c>
      <c r="H21" s="372" t="s">
        <v>427</v>
      </c>
      <c r="I21" s="306" t="s">
        <v>445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726</v>
      </c>
      <c r="F22" s="306" t="s">
        <v>1020</v>
      </c>
      <c r="G22" s="306" t="s">
        <v>688</v>
      </c>
      <c r="H22" s="372" t="s">
        <v>229</v>
      </c>
      <c r="I22" s="306" t="s">
        <v>445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726</v>
      </c>
      <c r="F23" s="306" t="s">
        <v>1020</v>
      </c>
      <c r="G23" s="306" t="s">
        <v>688</v>
      </c>
      <c r="H23" s="372" t="s">
        <v>229</v>
      </c>
      <c r="I23" s="306" t="s">
        <v>445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726</v>
      </c>
      <c r="F24" s="306" t="s">
        <v>1021</v>
      </c>
      <c r="G24" s="306" t="s">
        <v>688</v>
      </c>
      <c r="H24" s="372" t="s">
        <v>229</v>
      </c>
      <c r="I24" s="306" t="s">
        <v>445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1022</v>
      </c>
      <c r="F25" s="306" t="s">
        <v>1023</v>
      </c>
      <c r="G25" s="306" t="s">
        <v>1024</v>
      </c>
      <c r="H25" s="372" t="s">
        <v>229</v>
      </c>
      <c r="I25" s="306" t="s">
        <v>445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1023</v>
      </c>
      <c r="G26" s="306" t="s">
        <v>1025</v>
      </c>
      <c r="H26" s="372" t="s">
        <v>229</v>
      </c>
      <c r="I26" s="306" t="s">
        <v>445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306"/>
      <c r="F27" s="306" t="s">
        <v>1026</v>
      </c>
      <c r="G27" s="306" t="s">
        <v>1025</v>
      </c>
      <c r="H27" s="372" t="s">
        <v>229</v>
      </c>
      <c r="I27" s="306" t="s">
        <v>445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1027</v>
      </c>
    </row>
    <row r="49" spans="2:15" x14ac:dyDescent="0.2">
      <c r="B49" s="387" t="s">
        <v>136</v>
      </c>
      <c r="D49" t="s">
        <v>1028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52" priority="1">
      <formula>AND(ISNUMBER(N6), N6&gt;=5, NOT(ISBLANK(O6)))</formula>
    </cfRule>
    <cfRule type="expression" dxfId="251" priority="2">
      <formula>AND(ISNUMBER(N6), N6&gt;=5)</formula>
    </cfRule>
    <cfRule type="expression" dxfId="250" priority="3">
      <formula>AND(ISNUMBER(N6), N6&lt;5, NOT(ISBLANK(O6)))</formula>
    </cfRule>
    <cfRule type="expression" dxfId="24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1029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1030</v>
      </c>
      <c r="F6" s="282" t="s">
        <v>1030</v>
      </c>
      <c r="G6" s="282" t="s">
        <v>1030</v>
      </c>
      <c r="H6" s="282" t="s">
        <v>1030</v>
      </c>
      <c r="I6" s="282" t="s">
        <v>1030</v>
      </c>
      <c r="J6" s="392"/>
      <c r="K6" s="276"/>
      <c r="L6" s="61"/>
      <c r="M6" s="424" t="s">
        <v>726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1031</v>
      </c>
      <c r="F7" s="306" t="s">
        <v>1031</v>
      </c>
      <c r="G7" s="306" t="s">
        <v>1031</v>
      </c>
      <c r="H7" s="306" t="s">
        <v>1031</v>
      </c>
      <c r="I7" s="306" t="s">
        <v>1031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1032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726</v>
      </c>
      <c r="F9" s="306" t="s">
        <v>54</v>
      </c>
      <c r="G9" s="306" t="s">
        <v>1032</v>
      </c>
      <c r="H9" s="336" t="s">
        <v>58</v>
      </c>
      <c r="I9" s="306" t="s">
        <v>58</v>
      </c>
      <c r="J9" s="393"/>
      <c r="K9" s="300"/>
      <c r="L9" s="61"/>
      <c r="M9" s="415" t="s">
        <v>1022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726</v>
      </c>
      <c r="F10" s="306" t="s">
        <v>54</v>
      </c>
      <c r="G10" s="306" t="s">
        <v>1032</v>
      </c>
      <c r="H10" s="336" t="s">
        <v>1033</v>
      </c>
      <c r="I10" s="306" t="s">
        <v>1034</v>
      </c>
      <c r="J10" s="353" t="s">
        <v>1022</v>
      </c>
      <c r="K10" s="300"/>
      <c r="L10" s="61"/>
      <c r="M10" s="414" t="s">
        <v>55</v>
      </c>
      <c r="N10" s="417">
        <f>COUNTIF(E7:I28, "*James*")/2</f>
        <v>0</v>
      </c>
      <c r="O10" s="419" t="s">
        <v>465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726</v>
      </c>
      <c r="F11" s="306" t="s">
        <v>54</v>
      </c>
      <c r="G11" s="306" t="s">
        <v>1032</v>
      </c>
      <c r="H11" s="336" t="s">
        <v>1033</v>
      </c>
      <c r="I11" s="306" t="s">
        <v>229</v>
      </c>
      <c r="J11" s="353" t="s">
        <v>1022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1035</v>
      </c>
      <c r="F12" s="306" t="s">
        <v>54</v>
      </c>
      <c r="G12" s="306" t="s">
        <v>1032</v>
      </c>
      <c r="H12" s="336" t="s">
        <v>1033</v>
      </c>
      <c r="I12" s="306" t="s">
        <v>229</v>
      </c>
      <c r="J12" s="353" t="s">
        <v>1022</v>
      </c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1035</v>
      </c>
      <c r="F13" s="306" t="s">
        <v>1031</v>
      </c>
      <c r="G13" s="306" t="s">
        <v>1032</v>
      </c>
      <c r="H13" s="336" t="s">
        <v>1034</v>
      </c>
      <c r="I13" s="306" t="s">
        <v>229</v>
      </c>
      <c r="J13" s="353" t="s">
        <v>1022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1035</v>
      </c>
      <c r="F14" s="306" t="s">
        <v>1031</v>
      </c>
      <c r="G14" s="306" t="s">
        <v>1032</v>
      </c>
      <c r="H14" s="336" t="s">
        <v>1034</v>
      </c>
      <c r="I14" s="306" t="s">
        <v>1036</v>
      </c>
      <c r="J14" s="353" t="s">
        <v>1022</v>
      </c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1035</v>
      </c>
      <c r="F15" s="306" t="s">
        <v>1031</v>
      </c>
      <c r="G15" s="306" t="s">
        <v>1037</v>
      </c>
      <c r="H15" s="336" t="s">
        <v>1034</v>
      </c>
      <c r="I15" s="306" t="s">
        <v>1038</v>
      </c>
      <c r="J15" s="353" t="s">
        <v>1022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1035</v>
      </c>
      <c r="F16" s="306" t="s">
        <v>1031</v>
      </c>
      <c r="G16" s="306" t="s">
        <v>1039</v>
      </c>
      <c r="H16" s="336" t="s">
        <v>1033</v>
      </c>
      <c r="I16" s="306" t="s">
        <v>1036</v>
      </c>
      <c r="J16" s="353" t="s">
        <v>1022</v>
      </c>
      <c r="K16" s="300"/>
      <c r="L16" s="61"/>
      <c r="M16" s="414" t="s">
        <v>61</v>
      </c>
      <c r="N16" s="417">
        <f>COUNTIF(E7:I28, "*Tai Wei*")/2</f>
        <v>0</v>
      </c>
      <c r="O16" s="419" t="s">
        <v>816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1035</v>
      </c>
      <c r="F17" s="306" t="s">
        <v>1040</v>
      </c>
      <c r="G17" s="306" t="s">
        <v>1039</v>
      </c>
      <c r="H17" s="336" t="s">
        <v>1041</v>
      </c>
      <c r="I17" s="306" t="s">
        <v>1042</v>
      </c>
      <c r="J17" s="353" t="s">
        <v>1022</v>
      </c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1035</v>
      </c>
      <c r="F18" s="306" t="s">
        <v>1043</v>
      </c>
      <c r="G18" s="306" t="s">
        <v>1044</v>
      </c>
      <c r="H18" s="336" t="s">
        <v>1045</v>
      </c>
      <c r="I18" s="306" t="s">
        <v>1042</v>
      </c>
      <c r="J18" s="353" t="s">
        <v>1022</v>
      </c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1035</v>
      </c>
      <c r="F19" s="306" t="s">
        <v>1046</v>
      </c>
      <c r="G19" s="306" t="s">
        <v>228</v>
      </c>
      <c r="H19" s="336" t="s">
        <v>1045</v>
      </c>
      <c r="I19" s="306" t="s">
        <v>1047</v>
      </c>
      <c r="J19" s="353" t="s">
        <v>1022</v>
      </c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1035</v>
      </c>
      <c r="F20" s="306" t="s">
        <v>1048</v>
      </c>
      <c r="G20" s="306" t="s">
        <v>228</v>
      </c>
      <c r="H20" s="336" t="s">
        <v>1045</v>
      </c>
      <c r="I20" s="306" t="s">
        <v>229</v>
      </c>
      <c r="J20" s="353" t="s">
        <v>1022</v>
      </c>
      <c r="K20" s="300"/>
      <c r="L20" s="61"/>
      <c r="M20" s="414" t="s">
        <v>64</v>
      </c>
      <c r="N20" s="417">
        <f>COUNTIF(E7:I28, "*Haikal*")/2</f>
        <v>0</v>
      </c>
      <c r="O20" s="419" t="s">
        <v>465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730</v>
      </c>
      <c r="F21" s="306" t="s">
        <v>275</v>
      </c>
      <c r="G21" s="306" t="s">
        <v>1049</v>
      </c>
      <c r="H21" s="336" t="s">
        <v>1045</v>
      </c>
      <c r="I21" s="306" t="s">
        <v>229</v>
      </c>
      <c r="J21" s="353" t="s">
        <v>1022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306" t="s">
        <v>730</v>
      </c>
      <c r="F22" s="306" t="s">
        <v>1050</v>
      </c>
      <c r="G22" s="306" t="s">
        <v>1049</v>
      </c>
      <c r="H22" s="336" t="s">
        <v>961</v>
      </c>
      <c r="I22" s="306" t="s">
        <v>1008</v>
      </c>
      <c r="J22" s="353" t="s">
        <v>1022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73" t="s">
        <v>730</v>
      </c>
      <c r="F23" s="306" t="s">
        <v>54</v>
      </c>
      <c r="G23" s="306" t="s">
        <v>1051</v>
      </c>
      <c r="H23" s="336" t="s">
        <v>961</v>
      </c>
      <c r="I23" s="306" t="s">
        <v>1008</v>
      </c>
      <c r="J23" s="353" t="s">
        <v>1022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73" t="s">
        <v>730</v>
      </c>
      <c r="F24" s="306" t="s">
        <v>967</v>
      </c>
      <c r="G24" s="306" t="s">
        <v>1052</v>
      </c>
      <c r="H24" s="372" t="s">
        <v>445</v>
      </c>
      <c r="I24" s="306" t="s">
        <v>1008</v>
      </c>
      <c r="J24" s="353" t="s">
        <v>1022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73" t="s">
        <v>730</v>
      </c>
      <c r="F25" s="306" t="s">
        <v>1053</v>
      </c>
      <c r="G25" s="306" t="s">
        <v>1052</v>
      </c>
      <c r="H25" s="372" t="s">
        <v>445</v>
      </c>
      <c r="I25" s="306" t="s">
        <v>1008</v>
      </c>
      <c r="J25" s="353" t="s">
        <v>1022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73" t="s">
        <v>730</v>
      </c>
      <c r="F26" s="306" t="s">
        <v>1054</v>
      </c>
      <c r="G26" s="306" t="s">
        <v>1052</v>
      </c>
      <c r="H26" s="372" t="s">
        <v>229</v>
      </c>
      <c r="I26" s="306" t="s">
        <v>1008</v>
      </c>
      <c r="J26" s="353" t="s">
        <v>1022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730</v>
      </c>
      <c r="F27" s="306" t="s">
        <v>1055</v>
      </c>
      <c r="G27" s="306" t="s">
        <v>1052</v>
      </c>
      <c r="H27" s="372" t="s">
        <v>229</v>
      </c>
      <c r="I27" s="306" t="s">
        <v>1008</v>
      </c>
      <c r="J27" s="353" t="s">
        <v>1022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730</v>
      </c>
      <c r="F28" s="306" t="s">
        <v>1056</v>
      </c>
      <c r="G28" s="306" t="s">
        <v>1057</v>
      </c>
      <c r="H28" s="372" t="s">
        <v>445</v>
      </c>
      <c r="I28" s="306" t="s">
        <v>1058</v>
      </c>
      <c r="J28" s="353" t="s">
        <v>1022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1022</v>
      </c>
      <c r="J29" s="353" t="s">
        <v>1022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1022</v>
      </c>
      <c r="J30" s="353" t="s">
        <v>1022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1022</v>
      </c>
      <c r="J31" s="353" t="s">
        <v>1022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1022</v>
      </c>
      <c r="J32" s="353" t="s">
        <v>1022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1022</v>
      </c>
      <c r="J33" s="353" t="s">
        <v>1022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1022</v>
      </c>
      <c r="J34" s="353" t="s">
        <v>1022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1022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1022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1022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1022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802"/>
      <c r="D41" s="802"/>
      <c r="E41" s="802"/>
      <c r="F41" s="80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1059</v>
      </c>
    </row>
    <row r="50" spans="2:15" x14ac:dyDescent="0.2">
      <c r="B50" s="387" t="s">
        <v>136</v>
      </c>
      <c r="D50" t="s">
        <v>1028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48" priority="1">
      <formula>AND(ISNUMBER(N6), N6&gt;=5, NOT(ISBLANK(O6)))</formula>
    </cfRule>
    <cfRule type="expression" dxfId="247" priority="2">
      <formula>AND(ISNUMBER(N6), N6&gt;=5)</formula>
    </cfRule>
    <cfRule type="expression" dxfId="246" priority="3">
      <formula>AND(ISNUMBER(N6), N6&lt;5, NOT(ISBLANK(O6)))</formula>
    </cfRule>
    <cfRule type="expression" dxfId="24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1060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1061</v>
      </c>
      <c r="F5" s="223" t="s">
        <v>1062</v>
      </c>
      <c r="G5" s="223" t="s">
        <v>1063</v>
      </c>
      <c r="H5" s="223" t="s">
        <v>1064</v>
      </c>
      <c r="I5" s="223" t="s">
        <v>1065</v>
      </c>
      <c r="J5" s="223" t="s">
        <v>1066</v>
      </c>
      <c r="K5" s="223">
        <v>44936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1067</v>
      </c>
      <c r="F6" s="282" t="s">
        <v>1067</v>
      </c>
      <c r="G6" s="282" t="s">
        <v>1067</v>
      </c>
      <c r="H6" s="282" t="s">
        <v>1067</v>
      </c>
      <c r="I6" s="282" t="s">
        <v>1067</v>
      </c>
      <c r="J6" s="392"/>
      <c r="K6" s="276"/>
      <c r="L6" s="61"/>
      <c r="M6" s="424" t="s">
        <v>726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1068</v>
      </c>
      <c r="H7" s="362"/>
      <c r="I7" s="306" t="s">
        <v>1068</v>
      </c>
      <c r="J7" s="393" t="s">
        <v>229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1068</v>
      </c>
      <c r="H8" s="362"/>
      <c r="I8" s="306" t="s">
        <v>1068</v>
      </c>
      <c r="J8" s="393" t="s">
        <v>229</v>
      </c>
      <c r="K8" s="300"/>
      <c r="L8" s="61"/>
      <c r="M8" s="414" t="s">
        <v>54</v>
      </c>
      <c r="N8" s="417">
        <f>COUNTIF(E7:I28, "*YZ*")/2</f>
        <v>0</v>
      </c>
      <c r="O8" s="419" t="s">
        <v>816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229</v>
      </c>
      <c r="F9" s="306" t="s">
        <v>53</v>
      </c>
      <c r="G9" s="306" t="s">
        <v>1069</v>
      </c>
      <c r="H9" s="362"/>
      <c r="I9" s="306" t="s">
        <v>1070</v>
      </c>
      <c r="J9" s="393" t="s">
        <v>229</v>
      </c>
      <c r="K9" s="300"/>
      <c r="L9" s="61"/>
      <c r="M9" s="415" t="s">
        <v>1022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229</v>
      </c>
      <c r="F10" s="306" t="s">
        <v>53</v>
      </c>
      <c r="G10" s="306" t="s">
        <v>907</v>
      </c>
      <c r="H10" s="362"/>
      <c r="I10" s="306" t="s">
        <v>1071</v>
      </c>
      <c r="J10" s="393" t="s">
        <v>445</v>
      </c>
      <c r="K10" s="300"/>
      <c r="L10" s="61"/>
      <c r="M10" s="414" t="s">
        <v>55</v>
      </c>
      <c r="N10" s="417">
        <f>COUNTIF(E7:I28, "*James*")/2</f>
        <v>0</v>
      </c>
      <c r="O10" s="419" t="s">
        <v>465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229</v>
      </c>
      <c r="F11" s="306" t="s">
        <v>1072</v>
      </c>
      <c r="G11" s="306" t="s">
        <v>907</v>
      </c>
      <c r="H11" s="362"/>
      <c r="I11" s="306" t="s">
        <v>1070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229</v>
      </c>
      <c r="F12" s="306" t="s">
        <v>1072</v>
      </c>
      <c r="G12" s="306" t="s">
        <v>907</v>
      </c>
      <c r="H12" s="388"/>
      <c r="I12" s="306" t="s">
        <v>1073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229</v>
      </c>
      <c r="F13" s="306" t="s">
        <v>1074</v>
      </c>
      <c r="G13" s="306" t="s">
        <v>907</v>
      </c>
      <c r="H13" s="388"/>
      <c r="I13" s="306" t="s">
        <v>1073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229</v>
      </c>
      <c r="F14" s="306" t="s">
        <v>1075</v>
      </c>
      <c r="G14" s="306" t="s">
        <v>907</v>
      </c>
      <c r="H14" s="388"/>
      <c r="I14" s="306" t="s">
        <v>1076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229</v>
      </c>
      <c r="F15" s="306" t="s">
        <v>1075</v>
      </c>
      <c r="G15" s="306" t="s">
        <v>907</v>
      </c>
      <c r="H15" s="388"/>
      <c r="I15" s="306" t="s">
        <v>1077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1078</v>
      </c>
      <c r="F16" s="306" t="s">
        <v>1075</v>
      </c>
      <c r="G16" s="306" t="s">
        <v>907</v>
      </c>
      <c r="H16" s="388"/>
      <c r="I16" s="306" t="s">
        <v>1076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816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1078</v>
      </c>
      <c r="F17" s="306" t="s">
        <v>1075</v>
      </c>
      <c r="G17" s="306" t="s">
        <v>1057</v>
      </c>
      <c r="H17" s="362"/>
      <c r="I17" s="306" t="s">
        <v>1076</v>
      </c>
      <c r="J17" s="393"/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1078</v>
      </c>
      <c r="F18" s="306" t="s">
        <v>1079</v>
      </c>
      <c r="G18" s="306" t="s">
        <v>1080</v>
      </c>
      <c r="H18" s="362"/>
      <c r="I18" s="306" t="s">
        <v>1076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927</v>
      </c>
      <c r="F19" s="306" t="s">
        <v>1081</v>
      </c>
      <c r="G19" s="306" t="s">
        <v>1080</v>
      </c>
      <c r="H19" s="388"/>
      <c r="I19" s="306" t="s">
        <v>1076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1001</v>
      </c>
      <c r="F20" s="306" t="s">
        <v>1082</v>
      </c>
      <c r="G20" s="306" t="s">
        <v>1080</v>
      </c>
      <c r="H20" s="388"/>
      <c r="I20" s="306" t="s">
        <v>1009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1083</v>
      </c>
      <c r="G21" s="306" t="s">
        <v>1025</v>
      </c>
      <c r="H21" s="388"/>
      <c r="I21" s="306" t="s">
        <v>1009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1083</v>
      </c>
      <c r="G22" s="306" t="s">
        <v>1057</v>
      </c>
      <c r="H22" s="388"/>
      <c r="I22" s="306" t="s">
        <v>1009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1083</v>
      </c>
      <c r="G23" s="306" t="s">
        <v>1084</v>
      </c>
      <c r="H23" s="388"/>
      <c r="I23" s="306" t="s">
        <v>1009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1083</v>
      </c>
      <c r="G24" s="306" t="s">
        <v>1085</v>
      </c>
      <c r="H24" s="388"/>
      <c r="I24" s="306" t="s">
        <v>1009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1086</v>
      </c>
      <c r="G25" s="306" t="s">
        <v>1085</v>
      </c>
      <c r="H25" s="388"/>
      <c r="I25" s="306" t="s">
        <v>1009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1087</v>
      </c>
      <c r="G26" s="306" t="s">
        <v>1085</v>
      </c>
      <c r="H26" s="388"/>
      <c r="I26" s="306" t="s">
        <v>907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1088</v>
      </c>
      <c r="G27" s="372" t="s">
        <v>487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1088</v>
      </c>
      <c r="G28" s="372" t="s">
        <v>487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802"/>
      <c r="D41" s="802"/>
      <c r="E41" s="802"/>
      <c r="F41" s="80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1059</v>
      </c>
    </row>
    <row r="50" spans="2:15" x14ac:dyDescent="0.2">
      <c r="B50" s="387" t="s">
        <v>136</v>
      </c>
      <c r="D50" t="s">
        <v>1028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44" priority="1">
      <formula>AND(ISNUMBER(N6), N6&gt;=5, NOT(ISBLANK(O6)))</formula>
    </cfRule>
    <cfRule type="expression" dxfId="243" priority="2">
      <formula>AND(ISNUMBER(N6), N6&gt;=5)</formula>
    </cfRule>
    <cfRule type="expression" dxfId="242" priority="3">
      <formula>AND(ISNUMBER(N6), N6&lt;5, NOT(ISBLANK(O6)))</formula>
    </cfRule>
    <cfRule type="expression" dxfId="24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1089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1090</v>
      </c>
      <c r="F5" s="223" t="s">
        <v>1091</v>
      </c>
      <c r="G5" s="223" t="s">
        <v>1092</v>
      </c>
      <c r="H5" s="223" t="s">
        <v>1093</v>
      </c>
      <c r="I5" s="223" t="s">
        <v>1094</v>
      </c>
      <c r="J5" s="223" t="s">
        <v>1095</v>
      </c>
      <c r="K5" s="223" t="s">
        <v>1096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391</v>
      </c>
      <c r="F6" s="282" t="s">
        <v>391</v>
      </c>
      <c r="G6" s="282" t="s">
        <v>391</v>
      </c>
      <c r="H6" s="282" t="s">
        <v>391</v>
      </c>
      <c r="I6" s="282" t="s">
        <v>391</v>
      </c>
      <c r="J6" s="392"/>
      <c r="K6" s="276"/>
      <c r="L6" s="61"/>
      <c r="M6" s="424" t="s">
        <v>726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230</v>
      </c>
      <c r="F7" s="306" t="s">
        <v>1097</v>
      </c>
      <c r="G7" s="306" t="s">
        <v>54</v>
      </c>
      <c r="H7" s="306" t="s">
        <v>275</v>
      </c>
      <c r="I7" s="336" t="s">
        <v>1098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1011</v>
      </c>
      <c r="G8" s="306" t="s">
        <v>54</v>
      </c>
      <c r="H8" s="306" t="s">
        <v>275</v>
      </c>
      <c r="I8" s="372" t="s">
        <v>1057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1099</v>
      </c>
      <c r="G9" s="372" t="s">
        <v>229</v>
      </c>
      <c r="H9" s="306" t="s">
        <v>275</v>
      </c>
      <c r="I9" s="372" t="s">
        <v>1057</v>
      </c>
      <c r="J9" s="393"/>
      <c r="K9" s="300"/>
      <c r="L9" s="61"/>
      <c r="M9" s="415" t="s">
        <v>1022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1100</v>
      </c>
      <c r="G10" s="372" t="s">
        <v>229</v>
      </c>
      <c r="H10" s="306" t="s">
        <v>275</v>
      </c>
      <c r="I10" s="372" t="s">
        <v>1057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465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1100</v>
      </c>
      <c r="G11" s="213" t="s">
        <v>229</v>
      </c>
      <c r="H11" s="306" t="s">
        <v>1101</v>
      </c>
      <c r="I11" s="372" t="s">
        <v>1057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1102</v>
      </c>
      <c r="G12" s="336" t="s">
        <v>927</v>
      </c>
      <c r="H12" s="306" t="s">
        <v>1101</v>
      </c>
      <c r="I12" s="372" t="s">
        <v>1057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1078</v>
      </c>
      <c r="G13" s="336" t="s">
        <v>927</v>
      </c>
      <c r="H13" s="306" t="s">
        <v>1101</v>
      </c>
      <c r="I13" s="372" t="s">
        <v>1057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284</v>
      </c>
      <c r="G14" s="336" t="s">
        <v>927</v>
      </c>
      <c r="H14" s="306" t="s">
        <v>1101</v>
      </c>
      <c r="I14" s="372" t="s">
        <v>1057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284</v>
      </c>
      <c r="G15" s="336" t="s">
        <v>927</v>
      </c>
      <c r="H15" s="306" t="s">
        <v>1101</v>
      </c>
      <c r="I15" s="372" t="s">
        <v>1057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1103</v>
      </c>
      <c r="G16" s="336" t="s">
        <v>927</v>
      </c>
      <c r="H16" s="306" t="s">
        <v>1101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1104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1105</v>
      </c>
      <c r="F17" s="374" t="s">
        <v>1106</v>
      </c>
      <c r="G17" s="336" t="s">
        <v>927</v>
      </c>
      <c r="H17" s="306" t="s">
        <v>1101</v>
      </c>
      <c r="I17" s="336" t="s">
        <v>228</v>
      </c>
      <c r="J17" s="393"/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468</v>
      </c>
      <c r="F18" s="374" t="s">
        <v>1103</v>
      </c>
      <c r="G18" s="372" t="s">
        <v>1107</v>
      </c>
      <c r="H18" s="306" t="s">
        <v>1101</v>
      </c>
      <c r="I18" s="336" t="s">
        <v>1105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468</v>
      </c>
      <c r="F19" s="374" t="s">
        <v>284</v>
      </c>
      <c r="G19" s="213" t="s">
        <v>1107</v>
      </c>
      <c r="H19" s="306" t="s">
        <v>1101</v>
      </c>
      <c r="I19" s="336" t="s">
        <v>1108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468</v>
      </c>
      <c r="F20" s="374" t="s">
        <v>284</v>
      </c>
      <c r="G20" s="213" t="s">
        <v>1109</v>
      </c>
      <c r="H20" s="306" t="s">
        <v>1101</v>
      </c>
      <c r="I20" s="372" t="s">
        <v>1110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1111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468</v>
      </c>
      <c r="F21" s="374" t="s">
        <v>1112</v>
      </c>
      <c r="G21" s="213" t="s">
        <v>1078</v>
      </c>
      <c r="H21" s="336" t="s">
        <v>1113</v>
      </c>
      <c r="I21" s="372" t="s">
        <v>1110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468</v>
      </c>
      <c r="F22" s="374" t="s">
        <v>1112</v>
      </c>
      <c r="G22" s="372" t="s">
        <v>1013</v>
      </c>
      <c r="H22" s="336" t="s">
        <v>1113</v>
      </c>
      <c r="I22" s="372" t="s">
        <v>1110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468</v>
      </c>
      <c r="F23" s="374" t="s">
        <v>445</v>
      </c>
      <c r="G23" s="372" t="s">
        <v>1114</v>
      </c>
      <c r="H23" s="336" t="s">
        <v>1115</v>
      </c>
      <c r="I23" s="372" t="s">
        <v>1116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468</v>
      </c>
      <c r="F24" s="374" t="s">
        <v>445</v>
      </c>
      <c r="G24" s="372" t="s">
        <v>1117</v>
      </c>
      <c r="H24" s="336" t="s">
        <v>1115</v>
      </c>
      <c r="I24" s="372" t="s">
        <v>1116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1105</v>
      </c>
      <c r="F25" s="374" t="s">
        <v>445</v>
      </c>
      <c r="G25" s="372" t="s">
        <v>1118</v>
      </c>
      <c r="H25" s="372" t="s">
        <v>53</v>
      </c>
      <c r="I25" s="372" t="s">
        <v>1119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231</v>
      </c>
      <c r="F26" s="374" t="s">
        <v>1120</v>
      </c>
      <c r="G26" s="372" t="s">
        <v>1118</v>
      </c>
      <c r="H26" s="372" t="s">
        <v>53</v>
      </c>
      <c r="I26" s="372" t="s">
        <v>1119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231</v>
      </c>
      <c r="F27" s="374" t="s">
        <v>1120</v>
      </c>
      <c r="G27" s="372" t="s">
        <v>1118</v>
      </c>
      <c r="H27" s="372" t="s">
        <v>53</v>
      </c>
      <c r="I27" s="372" t="s">
        <v>1119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231</v>
      </c>
      <c r="F28" s="374" t="s">
        <v>1120</v>
      </c>
      <c r="G28" s="372" t="s">
        <v>1118</v>
      </c>
      <c r="H28" s="372" t="s">
        <v>53</v>
      </c>
      <c r="I28" s="372" t="s">
        <v>1119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802"/>
      <c r="D41" s="802"/>
      <c r="E41" s="802"/>
      <c r="F41" s="80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1059</v>
      </c>
    </row>
    <row r="50" spans="2:15" x14ac:dyDescent="0.2">
      <c r="B50" s="387" t="s">
        <v>136</v>
      </c>
      <c r="D50" t="s">
        <v>1121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40" priority="1">
      <formula>AND(ISNUMBER(N6), N6&gt;=5, NOT(ISBLANK(O6)))</formula>
    </cfRule>
    <cfRule type="expression" dxfId="239" priority="2">
      <formula>AND(ISNUMBER(N6), N6&gt;=5)</formula>
    </cfRule>
    <cfRule type="expression" dxfId="238" priority="3">
      <formula>AND(ISNUMBER(N6), N6&lt;5, NOT(ISBLANK(O6)))</formula>
    </cfRule>
    <cfRule type="expression" dxfId="23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33.62890625" bestFit="1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1122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1123</v>
      </c>
      <c r="H5" s="223" t="s">
        <v>1124</v>
      </c>
      <c r="I5" s="223" t="s">
        <v>1125</v>
      </c>
      <c r="J5" s="360" t="s">
        <v>1126</v>
      </c>
      <c r="K5" s="223" t="s">
        <v>1127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846</v>
      </c>
      <c r="F6" s="282" t="s">
        <v>846</v>
      </c>
      <c r="G6" s="282" t="s">
        <v>846</v>
      </c>
      <c r="H6" s="282" t="s">
        <v>846</v>
      </c>
      <c r="I6" s="282" t="s">
        <v>846</v>
      </c>
      <c r="J6" s="390"/>
      <c r="K6" s="276"/>
      <c r="L6" s="61"/>
      <c r="M6" s="424" t="s">
        <v>726</v>
      </c>
      <c r="N6" s="417">
        <f>COUNTIF(E7:I28, "*Rowvan*")/2</f>
        <v>0</v>
      </c>
      <c r="O6" s="432" t="s">
        <v>1128</v>
      </c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1129</v>
      </c>
      <c r="F7" s="373" t="s">
        <v>1011</v>
      </c>
      <c r="G7" s="372" t="s">
        <v>1129</v>
      </c>
      <c r="H7" s="336" t="s">
        <v>988</v>
      </c>
      <c r="I7" s="336" t="s">
        <v>229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1128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1129</v>
      </c>
      <c r="F8" s="373" t="s">
        <v>1011</v>
      </c>
      <c r="G8" s="436" t="s">
        <v>1129</v>
      </c>
      <c r="H8" s="336" t="s">
        <v>988</v>
      </c>
      <c r="I8" s="372" t="s">
        <v>229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1129</v>
      </c>
      <c r="F9" s="372" t="s">
        <v>1011</v>
      </c>
      <c r="G9" s="302" t="s">
        <v>1130</v>
      </c>
      <c r="H9" s="336" t="s">
        <v>988</v>
      </c>
      <c r="I9" s="372" t="s">
        <v>229</v>
      </c>
      <c r="J9" s="391"/>
      <c r="K9" s="300"/>
      <c r="L9" s="61"/>
      <c r="M9" s="415" t="s">
        <v>1022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1129</v>
      </c>
      <c r="F10" s="336" t="s">
        <v>1131</v>
      </c>
      <c r="G10" s="302" t="s">
        <v>1130</v>
      </c>
      <c r="H10" s="336" t="s">
        <v>988</v>
      </c>
      <c r="I10" s="372" t="s">
        <v>229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1129</v>
      </c>
      <c r="F11" s="336" t="s">
        <v>1019</v>
      </c>
      <c r="G11" s="302" t="s">
        <v>1132</v>
      </c>
      <c r="H11" s="336" t="s">
        <v>988</v>
      </c>
      <c r="I11" s="372" t="s">
        <v>229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1130</v>
      </c>
      <c r="F12" s="336" t="s">
        <v>58</v>
      </c>
      <c r="G12" s="302" t="s">
        <v>1132</v>
      </c>
      <c r="H12" s="336" t="s">
        <v>988</v>
      </c>
      <c r="I12" s="372" t="s">
        <v>229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1130</v>
      </c>
      <c r="F13" s="434" t="s">
        <v>54</v>
      </c>
      <c r="G13" s="302" t="s">
        <v>1132</v>
      </c>
      <c r="H13" s="372" t="s">
        <v>229</v>
      </c>
      <c r="I13" s="372" t="s">
        <v>229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1130</v>
      </c>
      <c r="F14" s="435" t="s">
        <v>1133</v>
      </c>
      <c r="G14" s="302" t="s">
        <v>1132</v>
      </c>
      <c r="H14" s="372" t="s">
        <v>229</v>
      </c>
      <c r="I14" s="372" t="s">
        <v>229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1130</v>
      </c>
      <c r="F15" s="435" t="s">
        <v>1133</v>
      </c>
      <c r="G15" s="302" t="s">
        <v>54</v>
      </c>
      <c r="H15" s="372" t="s">
        <v>229</v>
      </c>
      <c r="I15" s="372" t="s">
        <v>229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33" t="s">
        <v>1134</v>
      </c>
      <c r="F16" s="374" t="s">
        <v>1133</v>
      </c>
      <c r="G16" s="355" t="s">
        <v>54</v>
      </c>
      <c r="H16" s="372" t="s">
        <v>1135</v>
      </c>
      <c r="I16" s="372" t="s">
        <v>229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1136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1134</v>
      </c>
      <c r="F17" s="306" t="s">
        <v>1137</v>
      </c>
      <c r="G17" s="336" t="s">
        <v>468</v>
      </c>
      <c r="H17" s="372" t="s">
        <v>427</v>
      </c>
      <c r="I17" s="372" t="s">
        <v>54</v>
      </c>
      <c r="J17" s="391"/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33" t="s">
        <v>1138</v>
      </c>
      <c r="F18" s="374" t="s">
        <v>1133</v>
      </c>
      <c r="G18" s="372" t="s">
        <v>468</v>
      </c>
      <c r="H18" s="372" t="s">
        <v>1139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33" t="s">
        <v>427</v>
      </c>
      <c r="F19" s="374" t="s">
        <v>1140</v>
      </c>
      <c r="G19" s="372" t="s">
        <v>468</v>
      </c>
      <c r="H19" s="372" t="s">
        <v>1139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33" t="s">
        <v>1141</v>
      </c>
      <c r="F20" s="374" t="s">
        <v>1142</v>
      </c>
      <c r="G20" s="372" t="s">
        <v>468</v>
      </c>
      <c r="H20" s="372" t="s">
        <v>1139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33" t="s">
        <v>1141</v>
      </c>
      <c r="F21" s="374" t="s">
        <v>1143</v>
      </c>
      <c r="G21" s="372" t="s">
        <v>468</v>
      </c>
      <c r="H21" s="372" t="s">
        <v>1144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33" t="s">
        <v>1141</v>
      </c>
      <c r="F22" s="374" t="s">
        <v>1143</v>
      </c>
      <c r="G22" s="437" t="s">
        <v>1145</v>
      </c>
      <c r="H22" s="372" t="s">
        <v>1144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1146</v>
      </c>
      <c r="G23" s="437" t="s">
        <v>1145</v>
      </c>
      <c r="H23" s="372" t="s">
        <v>1144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1146</v>
      </c>
      <c r="G24" s="370" t="s">
        <v>56</v>
      </c>
      <c r="H24" s="372" t="s">
        <v>1022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1147</v>
      </c>
      <c r="G25" s="370" t="s">
        <v>56</v>
      </c>
      <c r="H25" s="372" t="s">
        <v>1022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1148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30"/>
      <c r="F27" s="374" t="s">
        <v>1148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1149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802"/>
      <c r="D41" s="802"/>
      <c r="E41" s="802"/>
      <c r="F41" s="80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1059</v>
      </c>
    </row>
    <row r="50" spans="2:15" x14ac:dyDescent="0.2">
      <c r="B50" s="387" t="s">
        <v>136</v>
      </c>
      <c r="D50" t="s">
        <v>1121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36" priority="1">
      <formula>AND(ISNUMBER(N6), N6&gt;=5, NOT(ISBLANK(O6)))</formula>
    </cfRule>
    <cfRule type="expression" dxfId="235" priority="2">
      <formula>AND(ISNUMBER(N6), N6&gt;=5)</formula>
    </cfRule>
    <cfRule type="expression" dxfId="234" priority="3">
      <formula>AND(ISNUMBER(N6), N6&lt;5, NOT(ISBLANK(O6)))</formula>
    </cfRule>
    <cfRule type="expression" dxfId="23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1150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814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1151</v>
      </c>
      <c r="F6" s="282" t="s">
        <v>1151</v>
      </c>
      <c r="G6" s="282" t="s">
        <v>1151</v>
      </c>
      <c r="H6" s="282" t="s">
        <v>1151</v>
      </c>
      <c r="I6" s="282" t="s">
        <v>1151</v>
      </c>
      <c r="J6" s="298"/>
      <c r="K6" s="276"/>
      <c r="L6" s="61"/>
      <c r="M6" s="424" t="s">
        <v>726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1152</v>
      </c>
      <c r="F7" s="373" t="s">
        <v>1153</v>
      </c>
      <c r="G7" s="372" t="s">
        <v>1154</v>
      </c>
      <c r="H7" s="336" t="s">
        <v>1154</v>
      </c>
      <c r="I7" s="336" t="s">
        <v>1154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1152</v>
      </c>
      <c r="F8" s="306" t="s">
        <v>961</v>
      </c>
      <c r="G8" s="372" t="s">
        <v>1154</v>
      </c>
      <c r="H8" s="372" t="s">
        <v>229</v>
      </c>
      <c r="I8" s="372" t="s">
        <v>229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961</v>
      </c>
      <c r="F9" s="306" t="s">
        <v>1155</v>
      </c>
      <c r="G9" s="372" t="s">
        <v>1156</v>
      </c>
      <c r="H9" s="372" t="s">
        <v>229</v>
      </c>
      <c r="I9" s="372" t="s">
        <v>229</v>
      </c>
      <c r="J9" s="318"/>
      <c r="K9" s="300"/>
      <c r="L9" s="61"/>
      <c r="M9" s="415" t="s">
        <v>1022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961</v>
      </c>
      <c r="F10" s="306" t="s">
        <v>1155</v>
      </c>
      <c r="G10" s="372" t="s">
        <v>1157</v>
      </c>
      <c r="H10" s="372" t="s">
        <v>229</v>
      </c>
      <c r="I10" s="372" t="s">
        <v>229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265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961</v>
      </c>
      <c r="F11" s="306" t="s">
        <v>1155</v>
      </c>
      <c r="G11" s="372" t="s">
        <v>1157</v>
      </c>
      <c r="H11" s="372" t="s">
        <v>229</v>
      </c>
      <c r="I11" s="372" t="s">
        <v>229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961</v>
      </c>
      <c r="F12" s="431" t="s">
        <v>58</v>
      </c>
      <c r="G12" s="372" t="s">
        <v>1157</v>
      </c>
      <c r="H12" s="372" t="s">
        <v>229</v>
      </c>
      <c r="I12" s="372" t="s">
        <v>927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961</v>
      </c>
      <c r="F13" s="373" t="s">
        <v>58</v>
      </c>
      <c r="G13" s="372" t="s">
        <v>1157</v>
      </c>
      <c r="H13" s="372" t="s">
        <v>229</v>
      </c>
      <c r="I13" s="372" t="s">
        <v>927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30" t="s">
        <v>1158</v>
      </c>
      <c r="F14" s="430" t="s">
        <v>1159</v>
      </c>
      <c r="G14" s="372" t="s">
        <v>1157</v>
      </c>
      <c r="H14" s="372" t="s">
        <v>229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30" t="s">
        <v>1158</v>
      </c>
      <c r="F15" s="374" t="s">
        <v>56</v>
      </c>
      <c r="G15" s="372" t="s">
        <v>1157</v>
      </c>
      <c r="H15" s="372" t="s">
        <v>229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961</v>
      </c>
      <c r="F16" s="374" t="s">
        <v>1133</v>
      </c>
      <c r="G16" s="372" t="s">
        <v>1135</v>
      </c>
      <c r="H16" s="372" t="s">
        <v>229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265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1160</v>
      </c>
      <c r="F17" s="374" t="s">
        <v>1133</v>
      </c>
      <c r="G17" s="372" t="s">
        <v>1135</v>
      </c>
      <c r="H17" s="336" t="s">
        <v>53</v>
      </c>
      <c r="I17" s="372" t="s">
        <v>56</v>
      </c>
      <c r="J17" s="318"/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284</v>
      </c>
      <c r="F18" s="374" t="s">
        <v>1133</v>
      </c>
      <c r="G18" s="372" t="s">
        <v>1135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284</v>
      </c>
      <c r="F19" s="374" t="s">
        <v>56</v>
      </c>
      <c r="G19" s="372" t="s">
        <v>1161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284</v>
      </c>
      <c r="F20" s="374" t="s">
        <v>56</v>
      </c>
      <c r="G20" s="372" t="s">
        <v>1161</v>
      </c>
      <c r="H20" s="336" t="s">
        <v>53</v>
      </c>
      <c r="I20" s="336" t="s">
        <v>1162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284</v>
      </c>
      <c r="F21" s="374" t="s">
        <v>726</v>
      </c>
      <c r="G21" s="372" t="s">
        <v>1163</v>
      </c>
      <c r="H21" s="336" t="s">
        <v>53</v>
      </c>
      <c r="I21" s="336" t="s">
        <v>1162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284</v>
      </c>
      <c r="F22" s="374" t="s">
        <v>726</v>
      </c>
      <c r="G22" s="372" t="s">
        <v>1163</v>
      </c>
      <c r="H22" s="336" t="s">
        <v>53</v>
      </c>
      <c r="I22" s="336" t="s">
        <v>1162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1158</v>
      </c>
      <c r="F23" s="374" t="s">
        <v>1165</v>
      </c>
      <c r="G23" s="372" t="s">
        <v>1166</v>
      </c>
      <c r="H23" s="336" t="s">
        <v>53</v>
      </c>
      <c r="I23" s="336" t="s">
        <v>1162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1158</v>
      </c>
      <c r="F24" s="374" t="s">
        <v>1165</v>
      </c>
      <c r="G24" s="372" t="s">
        <v>1167</v>
      </c>
      <c r="H24" s="374" t="s">
        <v>956</v>
      </c>
      <c r="I24" s="336" t="s">
        <v>927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1158</v>
      </c>
      <c r="F25" s="374" t="s">
        <v>1168</v>
      </c>
      <c r="G25" s="372" t="s">
        <v>1169</v>
      </c>
      <c r="H25" s="374" t="s">
        <v>956</v>
      </c>
      <c r="I25" s="336" t="s">
        <v>927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1158</v>
      </c>
      <c r="F26" s="374" t="s">
        <v>1168</v>
      </c>
      <c r="G26" s="372" t="s">
        <v>1169</v>
      </c>
      <c r="H26" s="374" t="s">
        <v>956</v>
      </c>
      <c r="I26" s="336" t="s">
        <v>927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/>
      <c r="F27" s="374" t="s">
        <v>1168</v>
      </c>
      <c r="G27" s="372" t="s">
        <v>1169</v>
      </c>
      <c r="H27" s="374" t="s">
        <v>956</v>
      </c>
      <c r="I27" s="336" t="s">
        <v>927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1168</v>
      </c>
      <c r="G28" s="372" t="s">
        <v>1169</v>
      </c>
      <c r="H28" s="374" t="s">
        <v>956</v>
      </c>
      <c r="I28" s="336" t="s">
        <v>927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802"/>
      <c r="D41" s="802"/>
      <c r="E41" s="802"/>
      <c r="F41" s="80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1170</v>
      </c>
    </row>
    <row r="50" spans="2:15" x14ac:dyDescent="0.2">
      <c r="B50" s="387" t="s">
        <v>136</v>
      </c>
      <c r="D50" t="s">
        <v>1121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32" priority="1">
      <formula>AND(ISNUMBER(N6), N6&gt;=5, NOT(ISBLANK(O6)))</formula>
    </cfRule>
    <cfRule type="expression" dxfId="231" priority="2">
      <formula>AND(ISNUMBER(N6), N6&gt;=5)</formula>
    </cfRule>
    <cfRule type="expression" dxfId="230" priority="3">
      <formula>AND(ISNUMBER(N6), N6&lt;5, NOT(ISBLANK(O6)))</formula>
    </cfRule>
    <cfRule type="expression" dxfId="22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1171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1172</v>
      </c>
      <c r="F5" s="223" t="s">
        <v>1173</v>
      </c>
      <c r="G5" s="223" t="s">
        <v>1174</v>
      </c>
      <c r="H5" s="360" t="s">
        <v>1175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814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1030</v>
      </c>
      <c r="F6" s="427" t="s">
        <v>1030</v>
      </c>
      <c r="G6" s="429" t="s">
        <v>1030</v>
      </c>
      <c r="H6" s="428"/>
      <c r="I6" s="282" t="s">
        <v>1030</v>
      </c>
      <c r="J6" s="298"/>
      <c r="K6" s="276"/>
      <c r="L6" s="61"/>
      <c r="M6" s="424" t="s">
        <v>726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1013</v>
      </c>
      <c r="F7" s="336" t="s">
        <v>1176</v>
      </c>
      <c r="G7" s="374" t="s">
        <v>1013</v>
      </c>
      <c r="H7" s="362"/>
      <c r="I7" s="336" t="s">
        <v>1013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1177</v>
      </c>
      <c r="P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1176</v>
      </c>
      <c r="G8" s="374" t="s">
        <v>1013</v>
      </c>
      <c r="H8" s="362"/>
      <c r="I8" s="336" t="s">
        <v>1013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1176</v>
      </c>
      <c r="G9" s="374" t="s">
        <v>1013</v>
      </c>
      <c r="H9" s="362"/>
      <c r="I9" s="336" t="s">
        <v>1178</v>
      </c>
      <c r="J9" s="318"/>
      <c r="K9" s="300"/>
      <c r="L9" s="61"/>
      <c r="M9" s="415" t="s">
        <v>1022</v>
      </c>
      <c r="N9" s="417">
        <f>COUNTIF(E7:I28, "*Henry*")/2</f>
        <v>0</v>
      </c>
      <c r="O9" s="413" t="s">
        <v>1179</v>
      </c>
      <c r="P9" s="199"/>
      <c r="Q9" s="224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1176</v>
      </c>
      <c r="G10" s="374" t="s">
        <v>1013</v>
      </c>
      <c r="H10" s="362"/>
      <c r="I10" s="336" t="s">
        <v>1178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265</v>
      </c>
      <c r="P10" s="199"/>
      <c r="Q10" s="224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1176</v>
      </c>
      <c r="G11" s="374" t="s">
        <v>1013</v>
      </c>
      <c r="H11" s="362"/>
      <c r="I11" s="336" t="s">
        <v>229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1013</v>
      </c>
      <c r="G12" s="374" t="s">
        <v>1013</v>
      </c>
      <c r="H12" s="388"/>
      <c r="I12" s="336" t="s">
        <v>229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1180</v>
      </c>
      <c r="G13" s="336" t="s">
        <v>1176</v>
      </c>
      <c r="H13" s="388"/>
      <c r="I13" s="336" t="s">
        <v>229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702</v>
      </c>
      <c r="G14" s="336" t="s">
        <v>1176</v>
      </c>
      <c r="H14" s="388"/>
      <c r="I14" s="336" t="s">
        <v>229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702</v>
      </c>
      <c r="G15" s="336" t="s">
        <v>1176</v>
      </c>
      <c r="H15" s="388"/>
      <c r="I15" s="336" t="s">
        <v>1181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231</v>
      </c>
      <c r="F16" s="374" t="s">
        <v>64</v>
      </c>
      <c r="G16" s="336" t="s">
        <v>1176</v>
      </c>
      <c r="H16" s="388"/>
      <c r="I16" s="336" t="s">
        <v>1181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231</v>
      </c>
      <c r="F17" s="374" t="s">
        <v>64</v>
      </c>
      <c r="G17" s="336" t="s">
        <v>1182</v>
      </c>
      <c r="H17" s="362"/>
      <c r="I17" s="336" t="s">
        <v>1129</v>
      </c>
      <c r="J17" s="318"/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231</v>
      </c>
      <c r="F18" s="374" t="s">
        <v>726</v>
      </c>
      <c r="G18" s="336" t="s">
        <v>1182</v>
      </c>
      <c r="H18" s="362"/>
      <c r="I18" s="336" t="s">
        <v>1183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231</v>
      </c>
      <c r="F19" s="374" t="s">
        <v>726</v>
      </c>
      <c r="G19" s="336" t="s">
        <v>1182</v>
      </c>
      <c r="H19" s="388"/>
      <c r="I19" s="336" t="s">
        <v>1184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231</v>
      </c>
      <c r="F20" s="374" t="s">
        <v>1185</v>
      </c>
      <c r="G20" s="336" t="s">
        <v>1182</v>
      </c>
      <c r="H20" s="388"/>
      <c r="I20" s="336" t="s">
        <v>1184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1186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231</v>
      </c>
      <c r="F21" s="374" t="s">
        <v>1185</v>
      </c>
      <c r="G21" s="336" t="s">
        <v>1182</v>
      </c>
      <c r="H21" s="388"/>
      <c r="I21" s="336" t="s">
        <v>1184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1164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726</v>
      </c>
      <c r="F22" s="374" t="s">
        <v>1185</v>
      </c>
      <c r="G22" s="336" t="s">
        <v>1176</v>
      </c>
      <c r="H22" s="388"/>
      <c r="I22" s="336" t="s">
        <v>1184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726</v>
      </c>
      <c r="F23" s="374" t="s">
        <v>1185</v>
      </c>
      <c r="G23" s="372" t="s">
        <v>445</v>
      </c>
      <c r="H23" s="388"/>
      <c r="I23" s="336" t="s">
        <v>1184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726</v>
      </c>
      <c r="F24" s="374" t="s">
        <v>1185</v>
      </c>
      <c r="G24" s="372" t="s">
        <v>445</v>
      </c>
      <c r="H24" s="388"/>
      <c r="I24" s="336" t="s">
        <v>1187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726</v>
      </c>
      <c r="F25" s="374" t="s">
        <v>1185</v>
      </c>
      <c r="G25" s="372" t="s">
        <v>445</v>
      </c>
      <c r="H25" s="388"/>
      <c r="I25" s="336" t="s">
        <v>1188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1189</v>
      </c>
      <c r="G26" s="372" t="s">
        <v>445</v>
      </c>
      <c r="H26" s="388"/>
      <c r="I26" s="372" t="s">
        <v>1187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1189</v>
      </c>
      <c r="G27" s="372" t="s">
        <v>445</v>
      </c>
      <c r="H27" s="388"/>
      <c r="I27" s="372" t="s">
        <v>1187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1189</v>
      </c>
      <c r="G28" s="372" t="s">
        <v>445</v>
      </c>
      <c r="H28" s="388"/>
      <c r="I28" s="372" t="s">
        <v>1187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802"/>
      <c r="D41" s="802"/>
      <c r="E41" s="802"/>
      <c r="F41" s="80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1170</v>
      </c>
    </row>
    <row r="50" spans="2:15" x14ac:dyDescent="0.2">
      <c r="B50" s="387" t="s">
        <v>136</v>
      </c>
      <c r="D50" t="s">
        <v>1121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8" priority="1">
      <formula>AND(ISNUMBER(N6), N6&gt;=5, NOT(ISBLANK(O6)))</formula>
    </cfRule>
    <cfRule type="expression" dxfId="227" priority="2">
      <formula>AND(ISNUMBER(N6), N6&gt;=5)</formula>
    </cfRule>
    <cfRule type="expression" dxfId="226" priority="3">
      <formula>AND(ISNUMBER(N6), N6&lt;5, NOT(ISBLANK(O6)))</formula>
    </cfRule>
    <cfRule type="expression" dxfId="22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1190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1191</v>
      </c>
      <c r="F5" s="223" t="s">
        <v>1192</v>
      </c>
      <c r="G5" s="223" t="s">
        <v>1193</v>
      </c>
      <c r="H5" s="223" t="s">
        <v>1194</v>
      </c>
      <c r="I5" s="223" t="s">
        <v>1195</v>
      </c>
      <c r="J5" s="223" t="s">
        <v>1196</v>
      </c>
      <c r="K5" s="223" t="s">
        <v>1197</v>
      </c>
      <c r="L5" s="61"/>
      <c r="M5" s="376" t="s">
        <v>80</v>
      </c>
      <c r="N5" s="404" t="s">
        <v>81</v>
      </c>
      <c r="O5" s="411" t="s">
        <v>814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97" t="s">
        <v>53</v>
      </c>
      <c r="N6" s="405">
        <f>COUNTIF(E8:I29, "*YB*")/2</f>
        <v>7</v>
      </c>
      <c r="O6" s="408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1205</v>
      </c>
      <c r="F7" s="282" t="s">
        <v>1205</v>
      </c>
      <c r="G7" s="282" t="s">
        <v>1205</v>
      </c>
      <c r="H7" s="282" t="s">
        <v>1205</v>
      </c>
      <c r="I7" s="282" t="s">
        <v>1205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1206</v>
      </c>
      <c r="F8" s="373" t="s">
        <v>55</v>
      </c>
      <c r="G8" s="372" t="s">
        <v>54</v>
      </c>
      <c r="H8" s="412" t="s">
        <v>54</v>
      </c>
      <c r="I8" s="336" t="s">
        <v>1207</v>
      </c>
      <c r="J8" s="318"/>
      <c r="K8" s="301"/>
      <c r="L8" s="61"/>
      <c r="M8" s="399" t="s">
        <v>1022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1206</v>
      </c>
      <c r="F9" s="373" t="s">
        <v>55</v>
      </c>
      <c r="G9" s="372" t="s">
        <v>54</v>
      </c>
      <c r="H9" s="370" t="s">
        <v>54</v>
      </c>
      <c r="I9" s="336" t="s">
        <v>1207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1206</v>
      </c>
      <c r="F10" s="306" t="s">
        <v>55</v>
      </c>
      <c r="G10" s="372" t="s">
        <v>278</v>
      </c>
      <c r="H10" s="370" t="s">
        <v>54</v>
      </c>
      <c r="I10" s="336" t="s">
        <v>1207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1208</v>
      </c>
      <c r="P10" s="224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1206</v>
      </c>
      <c r="F11" s="306" t="s">
        <v>1209</v>
      </c>
      <c r="G11" s="372" t="s">
        <v>278</v>
      </c>
      <c r="H11" s="370" t="s">
        <v>54</v>
      </c>
      <c r="I11" s="336" t="s">
        <v>1207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465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1206</v>
      </c>
      <c r="F12" s="306" t="s">
        <v>1209</v>
      </c>
      <c r="G12" s="372" t="s">
        <v>278</v>
      </c>
      <c r="H12" s="370" t="s">
        <v>54</v>
      </c>
      <c r="I12" s="336" t="s">
        <v>1207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3" t="s">
        <v>1206</v>
      </c>
      <c r="F13" s="374" t="s">
        <v>1210</v>
      </c>
      <c r="G13" s="372" t="s">
        <v>54</v>
      </c>
      <c r="H13" s="370" t="s">
        <v>54</v>
      </c>
      <c r="I13" s="336" t="s">
        <v>1207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465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3" t="s">
        <v>1206</v>
      </c>
      <c r="F14" s="374" t="s">
        <v>1210</v>
      </c>
      <c r="G14" s="372" t="s">
        <v>54</v>
      </c>
      <c r="H14" s="370" t="s">
        <v>54</v>
      </c>
      <c r="I14" s="336" t="s">
        <v>1207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1211</v>
      </c>
      <c r="G15" s="372" t="s">
        <v>54</v>
      </c>
      <c r="H15" s="370" t="s">
        <v>54</v>
      </c>
      <c r="I15" s="336" t="s">
        <v>1207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1164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1211</v>
      </c>
      <c r="G16" s="372" t="s">
        <v>54</v>
      </c>
      <c r="H16" s="370" t="s">
        <v>1212</v>
      </c>
      <c r="I16" s="372" t="s">
        <v>53</v>
      </c>
      <c r="J16" s="318"/>
      <c r="K16" s="300"/>
      <c r="L16" s="61"/>
      <c r="M16" s="401" t="s">
        <v>774</v>
      </c>
      <c r="N16" s="406">
        <f>COUNTIF(E8:I29, "*Casey*")/2</f>
        <v>0</v>
      </c>
      <c r="O16" s="410" t="s">
        <v>465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1213</v>
      </c>
      <c r="G17" s="372" t="s">
        <v>54</v>
      </c>
      <c r="H17" s="370" t="s">
        <v>1212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231</v>
      </c>
      <c r="F18" s="374" t="s">
        <v>1214</v>
      </c>
      <c r="G18" s="372" t="s">
        <v>54</v>
      </c>
      <c r="H18" s="336" t="s">
        <v>1215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465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231</v>
      </c>
      <c r="F19" s="374" t="s">
        <v>1216</v>
      </c>
      <c r="G19" s="372" t="s">
        <v>54</v>
      </c>
      <c r="H19" s="336" t="s">
        <v>1215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231</v>
      </c>
      <c r="F20" s="374" t="s">
        <v>1216</v>
      </c>
      <c r="G20" s="372" t="s">
        <v>54</v>
      </c>
      <c r="H20" s="336" t="s">
        <v>1215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1164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110</v>
      </c>
      <c r="C21" s="217" t="s">
        <v>85</v>
      </c>
      <c r="D21" s="218" t="s">
        <v>111</v>
      </c>
      <c r="E21" s="336" t="s">
        <v>231</v>
      </c>
      <c r="F21" s="374" t="s">
        <v>1216</v>
      </c>
      <c r="G21" s="372" t="s">
        <v>54</v>
      </c>
      <c r="H21" s="336" t="s">
        <v>1215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1164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231</v>
      </c>
      <c r="F22" s="374" t="s">
        <v>1216</v>
      </c>
      <c r="G22" s="372" t="s">
        <v>54</v>
      </c>
      <c r="H22" s="336" t="s">
        <v>1215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1217</v>
      </c>
      <c r="G23" s="372" t="s">
        <v>54</v>
      </c>
      <c r="H23" s="336" t="s">
        <v>1215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1218</v>
      </c>
      <c r="G24" s="370" t="s">
        <v>54</v>
      </c>
      <c r="H24" s="336" t="s">
        <v>1215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1219</v>
      </c>
      <c r="G25" s="370" t="s">
        <v>54</v>
      </c>
      <c r="H25" s="336" t="s">
        <v>1215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1219</v>
      </c>
      <c r="G26" s="370" t="s">
        <v>54</v>
      </c>
      <c r="H26" s="370" t="s">
        <v>1220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1219</v>
      </c>
      <c r="G27" s="372" t="s">
        <v>54</v>
      </c>
      <c r="H27" s="370" t="s">
        <v>1220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1219</v>
      </c>
      <c r="G28" s="372" t="s">
        <v>54</v>
      </c>
      <c r="H28" s="370" t="s">
        <v>1220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1219</v>
      </c>
      <c r="G29" s="372" t="s">
        <v>54</v>
      </c>
      <c r="H29" s="370" t="s">
        <v>1220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802"/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t="s">
        <v>1221</v>
      </c>
    </row>
    <row r="51" spans="2:15" x14ac:dyDescent="0.2">
      <c r="B51" s="387" t="s">
        <v>136</v>
      </c>
      <c r="D51" t="s">
        <v>1121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24" priority="1">
      <formula>AND(ISNUMBER(N6), N6&gt;=5, NOT(ISBLANK(O6)))</formula>
    </cfRule>
    <cfRule type="expression" dxfId="223" priority="2">
      <formula>AND(ISNUMBER(N6), N6&gt;=5)</formula>
    </cfRule>
    <cfRule type="expression" dxfId="222" priority="3">
      <formula>AND(ISNUMBER(N6), N6&lt;5, NOT(ISBLANK(O6)))</formula>
    </cfRule>
    <cfRule type="expression" dxfId="221" priority="4">
      <formula>AND(ISNUMBER(N6), N6&lt;5, ISBLANK(O6))</formula>
    </cfRule>
  </conditionalFormatting>
  <conditionalFormatting sqref="N14">
    <cfRule type="expression" dxfId="220" priority="9">
      <formula>AND(ISNUMBER(N14), N14&gt;=5, NOT(ISBLANK(O15)))</formula>
    </cfRule>
    <cfRule type="expression" dxfId="219" priority="10">
      <formula>AND(ISNUMBER(N14), N14&gt;=5)</formula>
    </cfRule>
    <cfRule type="expression" dxfId="218" priority="11">
      <formula>AND(ISNUMBER(N14), N14&lt;5, NOT(ISBLANK(O15)))</formula>
    </cfRule>
    <cfRule type="expression" dxfId="217" priority="12">
      <formula>AND(ISNUMBER(N14), N14&lt;5, ISBLANK(O15))</formula>
    </cfRule>
  </conditionalFormatting>
  <conditionalFormatting sqref="N15">
    <cfRule type="expression" dxfId="216" priority="13">
      <formula>AND(ISNUMBER(N15), N15&gt;=5, NOT(ISBLANK(#REF!)))</formula>
    </cfRule>
    <cfRule type="expression" dxfId="215" priority="14">
      <formula>AND(ISNUMBER(N15), N15&gt;=5)</formula>
    </cfRule>
    <cfRule type="expression" dxfId="214" priority="15">
      <formula>AND(ISNUMBER(N15), N15&lt;5, NOT(ISBLANK(#REF!)))</formula>
    </cfRule>
    <cfRule type="expression" dxfId="213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1222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77" t="s">
        <v>53</v>
      </c>
      <c r="N6" s="383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83</v>
      </c>
      <c r="C7" s="271"/>
      <c r="D7" s="272"/>
      <c r="E7" s="282" t="s">
        <v>229</v>
      </c>
      <c r="F7" s="282" t="s">
        <v>229</v>
      </c>
      <c r="G7" s="282" t="s">
        <v>229</v>
      </c>
      <c r="H7" s="282" t="s">
        <v>229</v>
      </c>
      <c r="I7" s="282" t="s">
        <v>229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92</v>
      </c>
      <c r="C8" s="245" t="s">
        <v>85</v>
      </c>
      <c r="D8" s="244" t="s">
        <v>94</v>
      </c>
      <c r="E8" s="306" t="s">
        <v>961</v>
      </c>
      <c r="F8" s="373" t="s">
        <v>54</v>
      </c>
      <c r="G8" s="372" t="s">
        <v>961</v>
      </c>
      <c r="H8" s="336" t="s">
        <v>961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306" t="s">
        <v>961</v>
      </c>
      <c r="F9" s="373" t="s">
        <v>54</v>
      </c>
      <c r="G9" s="372" t="s">
        <v>229</v>
      </c>
      <c r="H9" s="336" t="s">
        <v>961</v>
      </c>
      <c r="I9" s="372" t="s">
        <v>229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465</v>
      </c>
      <c r="P9" s="199"/>
      <c r="Q9" s="240"/>
      <c r="R9" s="63"/>
      <c r="S9" s="63"/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306" t="s">
        <v>961</v>
      </c>
      <c r="F10" s="306" t="s">
        <v>54</v>
      </c>
      <c r="G10" s="372" t="s">
        <v>229</v>
      </c>
      <c r="H10" s="336" t="s">
        <v>961</v>
      </c>
      <c r="I10" s="372" t="s">
        <v>229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96</v>
      </c>
      <c r="C11" s="217" t="s">
        <v>85</v>
      </c>
      <c r="D11" s="267" t="s">
        <v>97</v>
      </c>
      <c r="E11" s="306" t="s">
        <v>961</v>
      </c>
      <c r="F11" s="306" t="s">
        <v>54</v>
      </c>
      <c r="G11" s="372" t="s">
        <v>229</v>
      </c>
      <c r="H11" s="336" t="s">
        <v>961</v>
      </c>
      <c r="I11" s="372" t="s">
        <v>229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97</v>
      </c>
      <c r="C12" s="217" t="s">
        <v>85</v>
      </c>
      <c r="D12" s="267" t="s">
        <v>99</v>
      </c>
      <c r="E12" s="306" t="s">
        <v>961</v>
      </c>
      <c r="F12" s="306" t="s">
        <v>54</v>
      </c>
      <c r="G12" s="213" t="s">
        <v>229</v>
      </c>
      <c r="H12" s="336" t="s">
        <v>961</v>
      </c>
      <c r="I12" s="372" t="s">
        <v>229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465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99</v>
      </c>
      <c r="C13" s="217" t="s">
        <v>85</v>
      </c>
      <c r="D13" s="218" t="s">
        <v>100</v>
      </c>
      <c r="E13" s="306" t="s">
        <v>961</v>
      </c>
      <c r="F13" s="374" t="s">
        <v>1223</v>
      </c>
      <c r="G13" s="336" t="s">
        <v>961</v>
      </c>
      <c r="H13" s="372" t="s">
        <v>229</v>
      </c>
      <c r="I13" s="372" t="s">
        <v>229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100</v>
      </c>
      <c r="C14" s="217" t="s">
        <v>85</v>
      </c>
      <c r="D14" s="218" t="s">
        <v>101</v>
      </c>
      <c r="E14" s="306" t="s">
        <v>961</v>
      </c>
      <c r="F14" s="374" t="s">
        <v>1223</v>
      </c>
      <c r="G14" s="336" t="s">
        <v>961</v>
      </c>
      <c r="H14" s="372" t="s">
        <v>229</v>
      </c>
      <c r="I14" s="372" t="s">
        <v>229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101</v>
      </c>
      <c r="C15" s="217" t="s">
        <v>85</v>
      </c>
      <c r="D15" s="218" t="s">
        <v>102</v>
      </c>
      <c r="E15" s="372" t="s">
        <v>229</v>
      </c>
      <c r="F15" s="374" t="s">
        <v>1223</v>
      </c>
      <c r="G15" s="336" t="s">
        <v>961</v>
      </c>
      <c r="H15" s="372" t="s">
        <v>229</v>
      </c>
      <c r="I15" s="372" t="s">
        <v>229</v>
      </c>
      <c r="J15" s="318"/>
      <c r="K15" s="300"/>
      <c r="L15" s="61"/>
      <c r="M15" s="378" t="s">
        <v>774</v>
      </c>
      <c r="N15" s="384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2" t="s">
        <v>229</v>
      </c>
      <c r="F16" s="374" t="s">
        <v>1223</v>
      </c>
      <c r="G16" s="336" t="s">
        <v>961</v>
      </c>
      <c r="H16" s="372" t="s">
        <v>229</v>
      </c>
      <c r="I16" s="372" t="s">
        <v>229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465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1224</v>
      </c>
      <c r="F17" s="374" t="s">
        <v>1223</v>
      </c>
      <c r="G17" s="336" t="s">
        <v>961</v>
      </c>
      <c r="H17" s="372" t="s">
        <v>229</v>
      </c>
      <c r="I17" s="372" t="s">
        <v>229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1033</v>
      </c>
      <c r="G18" s="336" t="s">
        <v>961</v>
      </c>
      <c r="H18" s="336" t="s">
        <v>961</v>
      </c>
      <c r="I18" s="336" t="s">
        <v>961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1033</v>
      </c>
      <c r="G19" s="372" t="s">
        <v>229</v>
      </c>
      <c r="H19" s="336" t="s">
        <v>961</v>
      </c>
      <c r="I19" s="336" t="s">
        <v>961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1225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1033</v>
      </c>
      <c r="G20" s="372" t="s">
        <v>284</v>
      </c>
      <c r="H20" s="372" t="s">
        <v>1226</v>
      </c>
      <c r="I20" s="336" t="s">
        <v>961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1225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1033</v>
      </c>
      <c r="G21" s="372" t="s">
        <v>284</v>
      </c>
      <c r="H21" s="372" t="s">
        <v>1226</v>
      </c>
      <c r="I21" s="336" t="s">
        <v>961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231</v>
      </c>
      <c r="F22" s="374" t="s">
        <v>1033</v>
      </c>
      <c r="G22" s="372" t="s">
        <v>284</v>
      </c>
      <c r="H22" s="372" t="s">
        <v>1226</v>
      </c>
      <c r="I22" s="336" t="s">
        <v>961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1033</v>
      </c>
      <c r="G23" s="372" t="s">
        <v>284</v>
      </c>
      <c r="H23" s="372" t="s">
        <v>1226</v>
      </c>
      <c r="I23" s="336" t="s">
        <v>961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1033</v>
      </c>
      <c r="G24" s="372" t="s">
        <v>284</v>
      </c>
      <c r="H24" s="372" t="s">
        <v>1226</v>
      </c>
      <c r="I24" s="336" t="s">
        <v>961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1033</v>
      </c>
      <c r="G25" s="372" t="s">
        <v>284</v>
      </c>
      <c r="H25" s="372" t="s">
        <v>284</v>
      </c>
      <c r="I25" s="336" t="s">
        <v>961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1033</v>
      </c>
      <c r="G26" s="372" t="s">
        <v>284</v>
      </c>
      <c r="H26" s="372" t="s">
        <v>284</v>
      </c>
      <c r="I26" s="372" t="s">
        <v>229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231</v>
      </c>
      <c r="F27" s="374" t="s">
        <v>1033</v>
      </c>
      <c r="G27" s="372" t="s">
        <v>284</v>
      </c>
      <c r="H27" s="372" t="s">
        <v>284</v>
      </c>
      <c r="I27" s="372" t="s">
        <v>229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1033</v>
      </c>
      <c r="G28" s="372" t="s">
        <v>284</v>
      </c>
      <c r="H28" s="372" t="s">
        <v>284</v>
      </c>
      <c r="I28" s="372" t="s">
        <v>229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72" t="s">
        <v>927</v>
      </c>
      <c r="F29" s="374" t="s">
        <v>1033</v>
      </c>
      <c r="G29" s="372" t="s">
        <v>284</v>
      </c>
      <c r="H29" s="372" t="s">
        <v>284</v>
      </c>
      <c r="I29" s="372" t="s">
        <v>229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802"/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1227</v>
      </c>
    </row>
    <row r="51" spans="2:15" x14ac:dyDescent="0.2">
      <c r="M51" s="61"/>
      <c r="N51" s="62"/>
      <c r="O51" s="61"/>
    </row>
    <row r="52" spans="2:15" x14ac:dyDescent="0.2">
      <c r="D52" t="s">
        <v>1228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212" priority="1">
      <formula>AND(ISNUMBER(N6), N6&gt;=5, NOT(ISBLANK(O6)))</formula>
    </cfRule>
    <cfRule type="expression" dxfId="211" priority="2">
      <formula>AND(ISNUMBER(N6), N6&gt;=5)</formula>
    </cfRule>
    <cfRule type="expression" dxfId="210" priority="3">
      <formula>AND(ISNUMBER(N6), N6&lt;5, NOT(ISBLANK(O6)))</formula>
    </cfRule>
    <cfRule type="expression" dxfId="20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1229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68" t="s">
        <v>53</v>
      </c>
      <c r="N6" s="369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1230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1231</v>
      </c>
      <c r="G12" s="371" t="s">
        <v>1230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278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278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774</v>
      </c>
      <c r="N15" s="365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1232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1233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1234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1234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1232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1232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1232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1232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1232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1232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802"/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1227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1236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68" t="s">
        <v>53</v>
      </c>
      <c r="N6" s="369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229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229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229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278</v>
      </c>
      <c r="G11" s="336"/>
      <c r="H11" s="358" t="s">
        <v>229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278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774</v>
      </c>
      <c r="N15" s="365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1211</v>
      </c>
      <c r="G16" s="358" t="s">
        <v>1152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1211</v>
      </c>
      <c r="G17" s="358" t="s">
        <v>1152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58" t="s">
        <v>1211</v>
      </c>
      <c r="G18" s="306" t="s">
        <v>1152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1152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1152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1152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1152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1152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/>
      <c r="F24" s="306" t="s">
        <v>1152</v>
      </c>
      <c r="G24" s="336"/>
      <c r="H24" s="358"/>
      <c r="I24" s="336" t="s">
        <v>1019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/>
      <c r="F25" s="306" t="s">
        <v>1152</v>
      </c>
      <c r="G25" s="336"/>
      <c r="H25" s="358"/>
      <c r="I25" s="336" t="s">
        <v>1019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/>
      <c r="F26" s="306" t="s">
        <v>1152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/>
      <c r="F27" s="306" t="s">
        <v>1237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1232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1232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802"/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1238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1239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1240</v>
      </c>
      <c r="F5" s="223" t="s">
        <v>1241</v>
      </c>
      <c r="G5" s="223" t="s">
        <v>1242</v>
      </c>
      <c r="H5" s="223" t="s">
        <v>1243</v>
      </c>
      <c r="I5" s="223" t="s">
        <v>1244</v>
      </c>
      <c r="J5" s="223" t="s">
        <v>1245</v>
      </c>
      <c r="K5" s="223" t="s">
        <v>1246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229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229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229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229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229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 t="s">
        <v>1232</v>
      </c>
      <c r="G13" s="336" t="s">
        <v>63</v>
      </c>
      <c r="H13" s="358" t="s">
        <v>229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229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229</v>
      </c>
      <c r="I15" s="358" t="s">
        <v>63</v>
      </c>
      <c r="J15" s="318"/>
      <c r="K15" s="300"/>
      <c r="L15" s="61"/>
      <c r="M15" s="329" t="s">
        <v>774</v>
      </c>
      <c r="N15" s="326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229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36" t="s">
        <v>1211</v>
      </c>
      <c r="G17" s="336" t="s">
        <v>63</v>
      </c>
      <c r="H17" s="336" t="s">
        <v>229</v>
      </c>
      <c r="I17" s="336" t="s">
        <v>1247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1211</v>
      </c>
      <c r="G18" s="336" t="s">
        <v>63</v>
      </c>
      <c r="H18" s="336" t="s">
        <v>229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229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36" t="s">
        <v>1248</v>
      </c>
      <c r="G20" s="336" t="s">
        <v>63</v>
      </c>
      <c r="H20" s="336" t="s">
        <v>229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36" t="s">
        <v>1248</v>
      </c>
      <c r="G21" s="336" t="s">
        <v>63</v>
      </c>
      <c r="H21" s="358" t="s">
        <v>229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36" t="s">
        <v>1248</v>
      </c>
      <c r="G22" s="336" t="s">
        <v>63</v>
      </c>
      <c r="H22" s="358" t="s">
        <v>229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1248</v>
      </c>
      <c r="G23" s="336" t="s">
        <v>1249</v>
      </c>
      <c r="H23" s="358" t="s">
        <v>229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1078</v>
      </c>
      <c r="F24" s="358" t="s">
        <v>1250</v>
      </c>
      <c r="G24" s="336" t="s">
        <v>58</v>
      </c>
      <c r="H24" s="358" t="s">
        <v>229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1078</v>
      </c>
      <c r="F25" s="358" t="s">
        <v>1250</v>
      </c>
      <c r="G25" s="336" t="s">
        <v>58</v>
      </c>
      <c r="H25" s="358" t="s">
        <v>229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445</v>
      </c>
      <c r="F26" s="358" t="s">
        <v>1250</v>
      </c>
      <c r="G26" s="336"/>
      <c r="H26" s="358" t="s">
        <v>229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445</v>
      </c>
      <c r="F27" s="358" t="s">
        <v>1250</v>
      </c>
      <c r="G27" s="336"/>
      <c r="H27" s="358" t="s">
        <v>229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229</v>
      </c>
      <c r="F28" s="358" t="s">
        <v>1211</v>
      </c>
      <c r="G28" s="294"/>
      <c r="H28" s="358" t="s">
        <v>1251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229</v>
      </c>
      <c r="F29" s="358" t="s">
        <v>1211</v>
      </c>
      <c r="G29" s="294"/>
      <c r="H29" s="358" t="s">
        <v>1251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802"/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1238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1252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1253</v>
      </c>
      <c r="F5" s="223" t="s">
        <v>1254</v>
      </c>
      <c r="G5" s="360" t="s">
        <v>1255</v>
      </c>
      <c r="H5" s="223" t="s">
        <v>1256</v>
      </c>
      <c r="I5" s="223" t="s">
        <v>1257</v>
      </c>
      <c r="J5" s="223" t="s">
        <v>1258</v>
      </c>
      <c r="K5" s="223" t="s">
        <v>1259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361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1260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1260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1260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1260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1260</v>
      </c>
      <c r="G12" s="362"/>
      <c r="H12" s="358" t="s">
        <v>1249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1260</v>
      </c>
      <c r="G13" s="362"/>
      <c r="H13" s="358" t="s">
        <v>1249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1260</v>
      </c>
      <c r="G14" s="362"/>
      <c r="H14" s="358" t="s">
        <v>1261</v>
      </c>
      <c r="I14" s="358" t="s">
        <v>1262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1260</v>
      </c>
      <c r="G15" s="362"/>
      <c r="H15" s="336" t="s">
        <v>1261</v>
      </c>
      <c r="I15" s="336" t="s">
        <v>1262</v>
      </c>
      <c r="J15" s="318"/>
      <c r="K15" s="300"/>
      <c r="L15" s="61"/>
      <c r="M15" s="329" t="s">
        <v>774</v>
      </c>
      <c r="N15" s="326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1260</v>
      </c>
      <c r="G16" s="362"/>
      <c r="H16" s="336" t="s">
        <v>61</v>
      </c>
      <c r="I16" s="336" t="s">
        <v>1263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1260</v>
      </c>
      <c r="G17" s="362"/>
      <c r="H17" s="336" t="s">
        <v>61</v>
      </c>
      <c r="I17" s="336" t="s">
        <v>1263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663</v>
      </c>
      <c r="G18" s="362"/>
      <c r="H18" s="336" t="s">
        <v>61</v>
      </c>
      <c r="I18" s="336" t="s">
        <v>1263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 t="s">
        <v>663</v>
      </c>
      <c r="G19" s="362"/>
      <c r="H19" s="336" t="s">
        <v>63</v>
      </c>
      <c r="I19" s="336" t="s">
        <v>1264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663</v>
      </c>
      <c r="G20" s="362"/>
      <c r="H20" s="336" t="s">
        <v>63</v>
      </c>
      <c r="I20" s="336" t="s">
        <v>1264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1265</v>
      </c>
      <c r="F21" s="336" t="s">
        <v>663</v>
      </c>
      <c r="G21" s="362"/>
      <c r="H21" s="358" t="s">
        <v>63</v>
      </c>
      <c r="I21" s="358" t="s">
        <v>1266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1265</v>
      </c>
      <c r="F22" s="358" t="s">
        <v>1267</v>
      </c>
      <c r="G22" s="362"/>
      <c r="H22" s="358" t="s">
        <v>63</v>
      </c>
      <c r="I22" s="358" t="s">
        <v>1266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1265</v>
      </c>
      <c r="F23" s="358" t="s">
        <v>1267</v>
      </c>
      <c r="G23" s="362"/>
      <c r="H23" s="358" t="s">
        <v>63</v>
      </c>
      <c r="I23" s="358" t="s">
        <v>1266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1265</v>
      </c>
      <c r="F24" s="358" t="s">
        <v>1267</v>
      </c>
      <c r="G24" s="362"/>
      <c r="H24" s="358" t="s">
        <v>63</v>
      </c>
      <c r="I24" s="358" t="s">
        <v>1266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1265</v>
      </c>
      <c r="F25" s="358" t="s">
        <v>1267</v>
      </c>
      <c r="G25" s="362"/>
      <c r="H25" s="358" t="s">
        <v>63</v>
      </c>
      <c r="I25" s="358" t="s">
        <v>229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1268</v>
      </c>
      <c r="F26" s="358" t="s">
        <v>1267</v>
      </c>
      <c r="G26" s="362"/>
      <c r="H26" s="358" t="s">
        <v>63</v>
      </c>
      <c r="I26" s="358" t="s">
        <v>229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1268</v>
      </c>
      <c r="F27" s="358" t="s">
        <v>1267</v>
      </c>
      <c r="G27" s="362"/>
      <c r="H27" s="358" t="s">
        <v>63</v>
      </c>
      <c r="I27" s="358" t="s">
        <v>229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1268</v>
      </c>
      <c r="F28" s="358" t="s">
        <v>1267</v>
      </c>
      <c r="G28" s="321"/>
      <c r="H28" s="358" t="s">
        <v>63</v>
      </c>
      <c r="I28" s="358" t="s">
        <v>229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1268</v>
      </c>
      <c r="F29" s="358" t="s">
        <v>1267</v>
      </c>
      <c r="G29" s="321"/>
      <c r="H29" s="358" t="s">
        <v>63</v>
      </c>
      <c r="I29" s="358" t="s">
        <v>229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802"/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1238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1269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1270</v>
      </c>
      <c r="I5" s="223" t="s">
        <v>1271</v>
      </c>
      <c r="J5" s="223" t="s">
        <v>1272</v>
      </c>
      <c r="K5" s="223" t="s">
        <v>1273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1224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1274</v>
      </c>
      <c r="F12" s="336" t="s">
        <v>62</v>
      </c>
      <c r="G12" s="336" t="s">
        <v>1274</v>
      </c>
      <c r="H12" s="336" t="s">
        <v>1274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1274</v>
      </c>
      <c r="F13" s="336" t="s">
        <v>62</v>
      </c>
      <c r="G13" s="336" t="s">
        <v>1274</v>
      </c>
      <c r="H13" s="336" t="s">
        <v>1274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1274</v>
      </c>
      <c r="F14" s="336" t="s">
        <v>62</v>
      </c>
      <c r="G14" s="336" t="s">
        <v>1274</v>
      </c>
      <c r="H14" s="336" t="s">
        <v>1274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1274</v>
      </c>
      <c r="F15" s="336" t="s">
        <v>62</v>
      </c>
      <c r="G15" s="336" t="s">
        <v>1274</v>
      </c>
      <c r="H15" s="336" t="s">
        <v>1274</v>
      </c>
      <c r="I15" s="306" t="s">
        <v>54</v>
      </c>
      <c r="J15" s="318"/>
      <c r="K15" s="300"/>
      <c r="L15" s="61"/>
      <c r="M15" s="329" t="s">
        <v>774</v>
      </c>
      <c r="N15" s="326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1274</v>
      </c>
      <c r="F16" s="336" t="s">
        <v>62</v>
      </c>
      <c r="G16" s="336" t="s">
        <v>1275</v>
      </c>
      <c r="H16" s="336" t="s">
        <v>1274</v>
      </c>
      <c r="I16" s="336" t="s">
        <v>1276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1275</v>
      </c>
      <c r="H17" s="336" t="s">
        <v>1274</v>
      </c>
      <c r="I17" s="336" t="s">
        <v>1276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1277</v>
      </c>
      <c r="G18" s="336" t="s">
        <v>1275</v>
      </c>
      <c r="H18" s="336" t="s">
        <v>1274</v>
      </c>
      <c r="I18" s="336" t="s">
        <v>1278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806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1277</v>
      </c>
      <c r="G19" s="336" t="s">
        <v>1275</v>
      </c>
      <c r="H19" s="336" t="s">
        <v>1275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1277</v>
      </c>
      <c r="G20" s="336" t="s">
        <v>1279</v>
      </c>
      <c r="H20" s="336" t="s">
        <v>1275</v>
      </c>
      <c r="I20" s="336" t="s">
        <v>1278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1277</v>
      </c>
      <c r="G21" s="336" t="s">
        <v>1279</v>
      </c>
      <c r="H21" s="336" t="s">
        <v>1275</v>
      </c>
      <c r="I21" s="336" t="s">
        <v>1276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1280</v>
      </c>
      <c r="G22" s="336" t="s">
        <v>1281</v>
      </c>
      <c r="H22" s="336" t="s">
        <v>1277</v>
      </c>
      <c r="I22" s="336" t="s">
        <v>1247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1280</v>
      </c>
      <c r="G23" s="336" t="s">
        <v>1282</v>
      </c>
      <c r="H23" s="336" t="s">
        <v>1277</v>
      </c>
      <c r="I23" s="336" t="s">
        <v>1283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1284</v>
      </c>
      <c r="G24" s="336" t="s">
        <v>1285</v>
      </c>
      <c r="H24" s="336" t="s">
        <v>1286</v>
      </c>
      <c r="I24" s="336" t="s">
        <v>1283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1284</v>
      </c>
      <c r="G25" s="336" t="s">
        <v>1285</v>
      </c>
      <c r="H25" s="336" t="s">
        <v>1286</v>
      </c>
      <c r="I25" s="336" t="s">
        <v>1283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1284</v>
      </c>
      <c r="G26" s="336" t="s">
        <v>1285</v>
      </c>
      <c r="H26" s="336" t="s">
        <v>1286</v>
      </c>
      <c r="I26" s="336" t="s">
        <v>1283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1284</v>
      </c>
      <c r="G27" s="336" t="s">
        <v>1285</v>
      </c>
      <c r="H27" s="336" t="s">
        <v>1286</v>
      </c>
      <c r="I27" s="336" t="s">
        <v>1287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294" t="s">
        <v>715</v>
      </c>
      <c r="G28" s="294" t="s">
        <v>715</v>
      </c>
      <c r="H28" s="336" t="s">
        <v>61</v>
      </c>
      <c r="I28" s="336" t="s">
        <v>1283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294" t="s">
        <v>715</v>
      </c>
      <c r="G29" s="294" t="s">
        <v>715</v>
      </c>
      <c r="H29" s="336" t="s">
        <v>61</v>
      </c>
      <c r="I29" s="336" t="s">
        <v>1283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802"/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1238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1288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774</v>
      </c>
      <c r="F7" s="282" t="s">
        <v>774</v>
      </c>
      <c r="G7" s="282" t="s">
        <v>774</v>
      </c>
      <c r="H7" s="282" t="s">
        <v>774</v>
      </c>
      <c r="I7" s="282" t="s">
        <v>774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774</v>
      </c>
      <c r="F8" s="306" t="s">
        <v>1289</v>
      </c>
      <c r="G8" s="306" t="s">
        <v>774</v>
      </c>
      <c r="H8" s="306" t="s">
        <v>229</v>
      </c>
      <c r="I8" s="306"/>
      <c r="J8" s="318" t="s">
        <v>774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774</v>
      </c>
      <c r="F9" s="306" t="s">
        <v>1289</v>
      </c>
      <c r="G9" s="306" t="s">
        <v>774</v>
      </c>
      <c r="H9" s="306" t="s">
        <v>445</v>
      </c>
      <c r="I9" s="306"/>
      <c r="J9" s="318" t="s">
        <v>774</v>
      </c>
      <c r="K9" s="300"/>
      <c r="L9" s="61"/>
      <c r="M9" s="329" t="s">
        <v>56</v>
      </c>
      <c r="N9" s="326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774</v>
      </c>
      <c r="F10" s="306" t="s">
        <v>1289</v>
      </c>
      <c r="G10" s="306" t="s">
        <v>1290</v>
      </c>
      <c r="H10" s="306" t="s">
        <v>229</v>
      </c>
      <c r="I10" s="306" t="s">
        <v>58</v>
      </c>
      <c r="J10" s="318" t="s">
        <v>774</v>
      </c>
      <c r="K10" s="300"/>
      <c r="L10" s="61"/>
      <c r="M10" s="329" t="s">
        <v>57</v>
      </c>
      <c r="N10" s="326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774</v>
      </c>
      <c r="F11" s="306" t="s">
        <v>1289</v>
      </c>
      <c r="G11" s="306"/>
      <c r="H11" s="306" t="s">
        <v>229</v>
      </c>
      <c r="I11" s="306" t="s">
        <v>58</v>
      </c>
      <c r="J11" s="318" t="s">
        <v>774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1144</v>
      </c>
      <c r="G12" s="336" t="s">
        <v>62</v>
      </c>
      <c r="H12" s="336" t="s">
        <v>229</v>
      </c>
      <c r="I12" s="336"/>
      <c r="J12" s="318" t="s">
        <v>774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1144</v>
      </c>
      <c r="G13" s="336" t="s">
        <v>62</v>
      </c>
      <c r="H13" s="336" t="s">
        <v>229</v>
      </c>
      <c r="I13" s="336"/>
      <c r="J13" s="318" t="s">
        <v>774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1291</v>
      </c>
      <c r="G14" s="336" t="s">
        <v>62</v>
      </c>
      <c r="H14" s="336" t="s">
        <v>229</v>
      </c>
      <c r="I14" s="336"/>
      <c r="J14" s="318" t="s">
        <v>774</v>
      </c>
      <c r="K14" s="300"/>
      <c r="L14" s="61"/>
      <c r="M14" s="346" t="s">
        <v>61</v>
      </c>
      <c r="N14" s="327">
        <f>COUNTIF(E8:I29, "*Tai Wei*")/2</f>
        <v>0</v>
      </c>
      <c r="O14" s="224" t="s">
        <v>1292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1291</v>
      </c>
      <c r="G15" s="336" t="s">
        <v>62</v>
      </c>
      <c r="H15" s="336" t="s">
        <v>229</v>
      </c>
      <c r="I15" s="336"/>
      <c r="J15" s="318" t="s">
        <v>774</v>
      </c>
      <c r="K15" s="300"/>
      <c r="L15" s="61"/>
      <c r="M15" s="329" t="s">
        <v>774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1293</v>
      </c>
      <c r="G16" s="336" t="s">
        <v>62</v>
      </c>
      <c r="H16" s="336" t="s">
        <v>229</v>
      </c>
      <c r="I16" s="336"/>
      <c r="J16" s="318" t="s">
        <v>774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1293</v>
      </c>
      <c r="G17" s="336" t="s">
        <v>1294</v>
      </c>
      <c r="H17" s="336" t="s">
        <v>229</v>
      </c>
      <c r="I17" s="336" t="s">
        <v>229</v>
      </c>
      <c r="J17" s="318" t="s">
        <v>774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1293</v>
      </c>
      <c r="G18" s="336" t="s">
        <v>1294</v>
      </c>
      <c r="H18" s="336" t="s">
        <v>229</v>
      </c>
      <c r="I18" s="336" t="s">
        <v>229</v>
      </c>
      <c r="J18" s="318" t="s">
        <v>774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1293</v>
      </c>
      <c r="G19" s="336" t="s">
        <v>1294</v>
      </c>
      <c r="H19" s="336" t="s">
        <v>229</v>
      </c>
      <c r="I19" s="336" t="s">
        <v>1295</v>
      </c>
      <c r="J19" s="318" t="s">
        <v>774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1293</v>
      </c>
      <c r="G20" s="336" t="s">
        <v>1294</v>
      </c>
      <c r="H20" s="336" t="s">
        <v>229</v>
      </c>
      <c r="I20" s="336" t="s">
        <v>1209</v>
      </c>
      <c r="J20" s="318" t="s">
        <v>774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1293</v>
      </c>
      <c r="G21" s="336" t="s">
        <v>1294</v>
      </c>
      <c r="H21" s="336" t="s">
        <v>229</v>
      </c>
      <c r="I21" s="336" t="s">
        <v>1209</v>
      </c>
      <c r="J21" s="318" t="s">
        <v>774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1296</v>
      </c>
      <c r="G22" s="336" t="s">
        <v>1294</v>
      </c>
      <c r="H22" s="336" t="s">
        <v>229</v>
      </c>
      <c r="I22" s="355" t="s">
        <v>1295</v>
      </c>
      <c r="J22" s="318" t="s">
        <v>774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1297</v>
      </c>
      <c r="G23" s="336" t="s">
        <v>1294</v>
      </c>
      <c r="H23" s="336" t="s">
        <v>229</v>
      </c>
      <c r="I23" s="355" t="s">
        <v>1295</v>
      </c>
      <c r="J23" s="318" t="s">
        <v>774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1297</v>
      </c>
      <c r="G24" s="336" t="s">
        <v>1294</v>
      </c>
      <c r="H24" s="336" t="s">
        <v>229</v>
      </c>
      <c r="I24" s="355" t="s">
        <v>1295</v>
      </c>
      <c r="J24" s="318" t="s">
        <v>774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1297</v>
      </c>
      <c r="G25" s="336" t="s">
        <v>1294</v>
      </c>
      <c r="H25" s="336" t="s">
        <v>229</v>
      </c>
      <c r="I25" s="336"/>
      <c r="J25" s="318" t="s">
        <v>774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1297</v>
      </c>
      <c r="G26" s="336" t="s">
        <v>1298</v>
      </c>
      <c r="H26" s="336" t="s">
        <v>229</v>
      </c>
      <c r="I26" s="336" t="s">
        <v>63</v>
      </c>
      <c r="J26" s="318" t="s">
        <v>774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1297</v>
      </c>
      <c r="G27" s="336" t="s">
        <v>1298</v>
      </c>
      <c r="H27" s="336" t="s">
        <v>229</v>
      </c>
      <c r="I27" s="336" t="s">
        <v>63</v>
      </c>
      <c r="J27" s="318" t="s">
        <v>774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336" t="s">
        <v>1297</v>
      </c>
      <c r="G28" s="336" t="s">
        <v>1298</v>
      </c>
      <c r="H28" s="336" t="s">
        <v>229</v>
      </c>
      <c r="I28" s="336"/>
      <c r="J28" s="318" t="s">
        <v>774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36" t="s">
        <v>1297</v>
      </c>
      <c r="G29" s="294" t="s">
        <v>1298</v>
      </c>
      <c r="H29" s="336" t="s">
        <v>229</v>
      </c>
      <c r="I29" s="336"/>
      <c r="J29" s="318" t="s">
        <v>774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774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774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774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774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802"/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1238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1299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COUNTIF(E8:K39,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1300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1301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1301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465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1302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1302</v>
      </c>
      <c r="G12" s="306" t="s">
        <v>59</v>
      </c>
      <c r="H12" s="306" t="s">
        <v>59</v>
      </c>
      <c r="I12" s="306" t="s">
        <v>1303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1300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1304</v>
      </c>
      <c r="F13" s="306" t="s">
        <v>853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853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853</v>
      </c>
      <c r="G15" s="306"/>
      <c r="H15" s="306"/>
      <c r="I15" s="306"/>
      <c r="J15" s="318"/>
      <c r="K15" s="300"/>
      <c r="L15" s="61"/>
      <c r="M15" s="329" t="s">
        <v>774</v>
      </c>
      <c r="N15" s="326">
        <f>COUNTIF(E3:K25, "*Casey*")/2</f>
        <v>0</v>
      </c>
      <c r="O15" s="224" t="s">
        <v>1300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853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853</v>
      </c>
      <c r="G17" s="306" t="s">
        <v>1278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57" t="s">
        <v>1277</v>
      </c>
      <c r="F18" s="306" t="s">
        <v>853</v>
      </c>
      <c r="G18" s="306" t="s">
        <v>1278</v>
      </c>
      <c r="H18" s="306" t="s">
        <v>1305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57" t="s">
        <v>1277</v>
      </c>
      <c r="F19" s="306" t="s">
        <v>853</v>
      </c>
      <c r="G19" s="306" t="s">
        <v>1278</v>
      </c>
      <c r="H19" s="306" t="s">
        <v>1305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57" t="s">
        <v>1277</v>
      </c>
      <c r="F20" s="306" t="s">
        <v>853</v>
      </c>
      <c r="G20" s="306" t="s">
        <v>1278</v>
      </c>
      <c r="H20" s="306" t="s">
        <v>1305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7" t="s">
        <v>1277</v>
      </c>
      <c r="F21" s="306" t="s">
        <v>853</v>
      </c>
      <c r="G21" s="306" t="s">
        <v>1278</v>
      </c>
      <c r="H21" s="306" t="s">
        <v>1305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57" t="s">
        <v>1277</v>
      </c>
      <c r="F22" s="336" t="s">
        <v>1306</v>
      </c>
      <c r="G22" s="306" t="s">
        <v>1278</v>
      </c>
      <c r="H22" s="306" t="s">
        <v>1305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57" t="s">
        <v>1277</v>
      </c>
      <c r="F23" s="336" t="s">
        <v>1307</v>
      </c>
      <c r="G23" s="306" t="s">
        <v>1278</v>
      </c>
      <c r="H23" s="306" t="s">
        <v>1305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57" t="s">
        <v>1277</v>
      </c>
      <c r="F24" s="336" t="s">
        <v>1307</v>
      </c>
      <c r="G24" s="306" t="s">
        <v>1232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57" t="s">
        <v>1277</v>
      </c>
      <c r="F25" s="336" t="s">
        <v>1307</v>
      </c>
      <c r="G25" s="306" t="s">
        <v>1232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57" t="s">
        <v>1277</v>
      </c>
      <c r="F26" s="336" t="s">
        <v>1307</v>
      </c>
      <c r="G26" s="306" t="s">
        <v>1232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57" t="s">
        <v>1277</v>
      </c>
      <c r="F27" s="336" t="s">
        <v>1307</v>
      </c>
      <c r="G27" s="306" t="s">
        <v>1232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1307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/>
      <c r="F29" s="336" t="s">
        <v>1268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802"/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1238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1308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1309</v>
      </c>
      <c r="F5" s="223" t="s">
        <v>1310</v>
      </c>
      <c r="G5" s="223" t="s">
        <v>1311</v>
      </c>
      <c r="H5" s="223" t="s">
        <v>1312</v>
      </c>
      <c r="I5" s="223" t="s">
        <v>1313</v>
      </c>
      <c r="J5" s="223" t="s">
        <v>1314</v>
      </c>
      <c r="K5" s="223" t="s">
        <v>1315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COUNTIF(E8:K39,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1300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465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681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1022</v>
      </c>
      <c r="F12" s="306" t="s">
        <v>58</v>
      </c>
      <c r="G12" s="306"/>
      <c r="H12" s="306" t="s">
        <v>681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1300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1022</v>
      </c>
      <c r="F13" s="306" t="s">
        <v>58</v>
      </c>
      <c r="G13" s="306" t="s">
        <v>60</v>
      </c>
      <c r="H13" s="306" t="s">
        <v>1316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1022</v>
      </c>
      <c r="F14" s="306" t="s">
        <v>58</v>
      </c>
      <c r="G14" t="s">
        <v>60</v>
      </c>
      <c r="H14" s="306" t="s">
        <v>681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1022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774</v>
      </c>
      <c r="N15" s="326">
        <f>COUNTIF(E3:K25, "*Casey*")/2</f>
        <v>0</v>
      </c>
      <c r="O15" s="224" t="s">
        <v>1300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1022</v>
      </c>
      <c r="F16" s="306" t="s">
        <v>58</v>
      </c>
      <c r="G16" s="335" t="s">
        <v>60</v>
      </c>
      <c r="H16" s="306" t="s">
        <v>1317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1318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1022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1022</v>
      </c>
      <c r="F18" s="336" t="s">
        <v>1319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1022</v>
      </c>
      <c r="F19" s="336" t="s">
        <v>1319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1022</v>
      </c>
      <c r="F20" s="336" t="s">
        <v>1319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1022</v>
      </c>
      <c r="F21" s="336" t="s">
        <v>1319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36" t="s">
        <v>1022</v>
      </c>
      <c r="F22" s="336" t="s">
        <v>1320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1321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1322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1322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06" t="s">
        <v>1248</v>
      </c>
      <c r="F26" s="336" t="s">
        <v>1322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06" t="s">
        <v>1323</v>
      </c>
      <c r="F27" s="336" t="s">
        <v>1322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1323</v>
      </c>
      <c r="F28" s="336" t="s">
        <v>1324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 t="s">
        <v>1323</v>
      </c>
      <c r="F29" s="336" t="s">
        <v>1325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802"/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1238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1326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1327</v>
      </c>
      <c r="G5" s="223" t="s">
        <v>1328</v>
      </c>
      <c r="H5" s="223" t="s">
        <v>1329</v>
      </c>
      <c r="I5" s="223" t="s">
        <v>1330</v>
      </c>
      <c r="J5" s="223" t="s">
        <v>1331</v>
      </c>
      <c r="K5" s="223" t="s">
        <v>1332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COUNTIF(E8:K39,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1300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1333</v>
      </c>
      <c r="H8" s="306" t="s">
        <v>1334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1333</v>
      </c>
      <c r="H9" s="306" t="s">
        <v>1334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465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1333</v>
      </c>
      <c r="H10" s="306" t="s">
        <v>1334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1333</v>
      </c>
      <c r="H11" s="306" t="s">
        <v>1334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1300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774</v>
      </c>
      <c r="G12" s="306" t="s">
        <v>1333</v>
      </c>
      <c r="H12" s="306" t="s">
        <v>1334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774</v>
      </c>
      <c r="G13" s="306" t="s">
        <v>1333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1335</v>
      </c>
      <c r="F14" s="302" t="s">
        <v>774</v>
      </c>
      <c r="G14" s="306" t="s">
        <v>1333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1335</v>
      </c>
      <c r="F15" s="302" t="s">
        <v>774</v>
      </c>
      <c r="G15" s="306" t="s">
        <v>1333</v>
      </c>
      <c r="H15" s="306" t="s">
        <v>60</v>
      </c>
      <c r="I15" s="306"/>
      <c r="J15" s="318"/>
      <c r="K15" s="300"/>
      <c r="L15" s="61"/>
      <c r="M15" s="329" t="s">
        <v>774</v>
      </c>
      <c r="N15" s="326">
        <f>COUNTIF(E3:K25, "*Casey*")/2</f>
        <v>2</v>
      </c>
      <c r="O15" s="224" t="s">
        <v>1300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6" t="s">
        <v>1335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1318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6" t="s">
        <v>1335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6" t="s">
        <v>1335</v>
      </c>
      <c r="F18" s="336" t="s">
        <v>59</v>
      </c>
      <c r="G18" s="335" t="s">
        <v>1336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1336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1336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1336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1337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/>
      <c r="F23" s="336" t="s">
        <v>1338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/>
      <c r="F24" s="336" t="s">
        <v>1338</v>
      </c>
      <c r="G24" s="336" t="s">
        <v>59</v>
      </c>
      <c r="H24" s="336" t="s">
        <v>334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262"/>
      <c r="F25" s="336" t="s">
        <v>1338</v>
      </c>
      <c r="G25" s="336" t="s">
        <v>59</v>
      </c>
      <c r="H25" s="336" t="s">
        <v>334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1338</v>
      </c>
      <c r="G26" s="336" t="s">
        <v>59</v>
      </c>
      <c r="H26" s="336" t="s">
        <v>334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262" t="s">
        <v>1339</v>
      </c>
      <c r="F27" s="336" t="s">
        <v>1338</v>
      </c>
      <c r="G27" s="336" t="s">
        <v>59</v>
      </c>
      <c r="H27" s="336" t="s">
        <v>334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262" t="s">
        <v>1339</v>
      </c>
      <c r="F28" s="336" t="s">
        <v>1340</v>
      </c>
      <c r="G28" s="336" t="s">
        <v>59</v>
      </c>
      <c r="H28" s="336" t="s">
        <v>1341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262" t="s">
        <v>1339</v>
      </c>
      <c r="F29" s="336" t="s">
        <v>1340</v>
      </c>
      <c r="G29" s="294" t="s">
        <v>59</v>
      </c>
      <c r="H29" s="336" t="s">
        <v>1341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1339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 t="s">
        <v>1339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802" t="s">
        <v>58</v>
      </c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1238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1342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COUNTIF(E8:K39,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806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278</v>
      </c>
      <c r="G8" s="306" t="s">
        <v>58</v>
      </c>
      <c r="H8" s="306"/>
      <c r="I8" s="306" t="s">
        <v>1019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278</v>
      </c>
      <c r="G9" s="306" t="s">
        <v>58</v>
      </c>
      <c r="H9" s="306"/>
      <c r="I9" s="306" t="s">
        <v>1019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465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6" t="s">
        <v>278</v>
      </c>
      <c r="G10" s="306" t="s">
        <v>58</v>
      </c>
      <c r="H10" s="306"/>
      <c r="I10" s="306" t="s">
        <v>1343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8"/>
      <c r="F11" s="306" t="s">
        <v>278</v>
      </c>
      <c r="G11" s="306"/>
      <c r="H11" s="306"/>
      <c r="I11" s="306" t="s">
        <v>1343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1344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8"/>
      <c r="F12" s="213" t="s">
        <v>278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36" t="s">
        <v>1345</v>
      </c>
      <c r="G14" s="335"/>
      <c r="H14" s="306" t="s">
        <v>1346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36" t="s">
        <v>1345</v>
      </c>
      <c r="G15" s="335"/>
      <c r="H15" s="306" t="s">
        <v>1346</v>
      </c>
      <c r="I15" s="306" t="s">
        <v>61</v>
      </c>
      <c r="J15" s="318"/>
      <c r="K15" s="300"/>
      <c r="L15" s="61"/>
      <c r="M15" s="329" t="s">
        <v>774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1347</v>
      </c>
      <c r="I16" s="306" t="s">
        <v>1348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36" t="s">
        <v>1349</v>
      </c>
      <c r="G17" s="335" t="s">
        <v>64</v>
      </c>
      <c r="H17" s="306" t="s">
        <v>1347</v>
      </c>
      <c r="I17" s="306" t="s">
        <v>1348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36" t="s">
        <v>1336</v>
      </c>
      <c r="G18" s="335" t="s">
        <v>64</v>
      </c>
      <c r="H18" s="306" t="s">
        <v>1347</v>
      </c>
      <c r="I18" s="336" t="s">
        <v>1350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36" t="s">
        <v>1336</v>
      </c>
      <c r="G19" s="335" t="s">
        <v>64</v>
      </c>
      <c r="H19" s="306" t="s">
        <v>1347</v>
      </c>
      <c r="I19" s="336" t="s">
        <v>1351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36" t="s">
        <v>1336</v>
      </c>
      <c r="G20" s="347" t="s">
        <v>64</v>
      </c>
      <c r="H20" s="336" t="s">
        <v>1352</v>
      </c>
      <c r="I20" s="336" t="s">
        <v>1351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36" t="s">
        <v>1336</v>
      </c>
      <c r="G21" s="302" t="s">
        <v>64</v>
      </c>
      <c r="H21" s="336" t="s">
        <v>1352</v>
      </c>
      <c r="I21" s="336" t="s">
        <v>1351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8"/>
      <c r="F22" s="336" t="s">
        <v>1336</v>
      </c>
      <c r="G22" s="302" t="s">
        <v>64</v>
      </c>
      <c r="H22" s="336" t="s">
        <v>1352</v>
      </c>
      <c r="I22" s="336" t="s">
        <v>1351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8"/>
      <c r="F23" s="336" t="s">
        <v>1353</v>
      </c>
      <c r="G23" s="302" t="s">
        <v>64</v>
      </c>
      <c r="H23" s="336" t="s">
        <v>1352</v>
      </c>
      <c r="I23" s="336" t="s">
        <v>1351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8"/>
      <c r="F24" s="336" t="s">
        <v>1353</v>
      </c>
      <c r="G24" s="336" t="s">
        <v>1301</v>
      </c>
      <c r="H24" s="336" t="s">
        <v>1354</v>
      </c>
      <c r="I24" s="336" t="s">
        <v>1351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12"/>
      <c r="F25" s="336" t="s">
        <v>1353</v>
      </c>
      <c r="G25" s="336" t="s">
        <v>1301</v>
      </c>
      <c r="H25" s="336" t="s">
        <v>1354</v>
      </c>
      <c r="I25" s="336" t="s">
        <v>1351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12"/>
      <c r="F26" s="336" t="s">
        <v>1355</v>
      </c>
      <c r="G26" s="336" t="s">
        <v>1303</v>
      </c>
      <c r="H26" s="336" t="s">
        <v>1356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12"/>
      <c r="F27" s="336" t="s">
        <v>1357</v>
      </c>
      <c r="G27" s="336" t="s">
        <v>1303</v>
      </c>
      <c r="H27" s="336" t="s">
        <v>1358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12"/>
      <c r="F28" s="336" t="s">
        <v>1357</v>
      </c>
      <c r="G28" s="336" t="s">
        <v>1359</v>
      </c>
      <c r="H28" s="336" t="s">
        <v>1358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12"/>
      <c r="F29" s="336" t="s">
        <v>1357</v>
      </c>
      <c r="G29" s="294" t="s">
        <v>56</v>
      </c>
      <c r="H29" s="336" t="s">
        <v>1360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802" t="s">
        <v>58</v>
      </c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1238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1361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1362</v>
      </c>
      <c r="F5" s="223" t="s">
        <v>1363</v>
      </c>
      <c r="G5" s="223" t="s">
        <v>1364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1365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COUNTIF(E8:K24, "*YB*")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806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1206</v>
      </c>
      <c r="G8" s="306" t="s">
        <v>60</v>
      </c>
      <c r="H8" s="306" t="s">
        <v>1333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1206</v>
      </c>
      <c r="G9" s="306" t="s">
        <v>60</v>
      </c>
      <c r="H9" s="306" t="s">
        <v>1333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1206</v>
      </c>
      <c r="G10" s="306" t="s">
        <v>60</v>
      </c>
      <c r="H10" s="306" t="s">
        <v>1333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1234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1344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1305</v>
      </c>
      <c r="G13" s="340" t="s">
        <v>55</v>
      </c>
      <c r="H13" s="306" t="s">
        <v>1366</v>
      </c>
      <c r="I13" s="306" t="s">
        <v>1206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1211</v>
      </c>
      <c r="F14" s="336" t="s">
        <v>1367</v>
      </c>
      <c r="G14" s="335" t="s">
        <v>60</v>
      </c>
      <c r="H14" s="338" t="s">
        <v>59</v>
      </c>
      <c r="I14" s="306" t="s">
        <v>1368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1369</v>
      </c>
      <c r="G15" s="302" t="s">
        <v>60</v>
      </c>
      <c r="H15" s="338" t="s">
        <v>1370</v>
      </c>
      <c r="I15" s="306" t="s">
        <v>1368</v>
      </c>
      <c r="J15" s="299"/>
      <c r="K15" s="300"/>
      <c r="L15" s="61"/>
      <c r="M15" s="330" t="s">
        <v>774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1369</v>
      </c>
      <c r="G16" s="302" t="s">
        <v>60</v>
      </c>
      <c r="H16" s="338" t="s">
        <v>59</v>
      </c>
      <c r="I16" s="306" t="s">
        <v>1368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1371</v>
      </c>
      <c r="F17" s="336" t="s">
        <v>1372</v>
      </c>
      <c r="G17" s="302" t="s">
        <v>60</v>
      </c>
      <c r="H17" s="306" t="s">
        <v>60</v>
      </c>
      <c r="I17" s="306" t="s">
        <v>1373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6" t="s">
        <v>1374</v>
      </c>
      <c r="F18" s="336" t="s">
        <v>1375</v>
      </c>
      <c r="G18" s="302" t="s">
        <v>60</v>
      </c>
      <c r="H18" s="306" t="s">
        <v>60</v>
      </c>
      <c r="I18" s="306" t="s">
        <v>1373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06"/>
      <c r="N19" s="806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802" t="s">
        <v>58</v>
      </c>
      <c r="D27" s="802"/>
      <c r="E27" s="802"/>
      <c r="F27" s="80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1238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1376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1377</v>
      </c>
      <c r="F5" s="223" t="s">
        <v>1378</v>
      </c>
      <c r="G5" s="223" t="s">
        <v>1379</v>
      </c>
      <c r="H5" s="223" t="s">
        <v>1380</v>
      </c>
      <c r="I5" s="223" t="s">
        <v>1381</v>
      </c>
      <c r="J5" s="223" t="s">
        <v>1382</v>
      </c>
      <c r="K5" s="223" t="s">
        <v>1383</v>
      </c>
      <c r="L5" s="61"/>
      <c r="M5" s="324" t="s">
        <v>80</v>
      </c>
      <c r="N5" s="332" t="s">
        <v>1365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COUNTIF(E8:K24, "*YB*")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806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1349</v>
      </c>
      <c r="H8" s="306" t="s">
        <v>1333</v>
      </c>
      <c r="I8" s="306" t="s">
        <v>1333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1333</v>
      </c>
      <c r="I9" s="306" t="s">
        <v>1333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1333</v>
      </c>
      <c r="I10" s="306" t="s">
        <v>1384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1152</v>
      </c>
      <c r="G11" s="306" t="s">
        <v>59</v>
      </c>
      <c r="H11" s="306" t="s">
        <v>1333</v>
      </c>
      <c r="I11" s="306" t="s">
        <v>327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1344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1333</v>
      </c>
      <c r="I12" s="306" t="s">
        <v>327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1385</v>
      </c>
      <c r="G13" s="340" t="s">
        <v>1386</v>
      </c>
      <c r="H13" s="306" t="s">
        <v>1333</v>
      </c>
      <c r="I13" s="306" t="s">
        <v>1387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/>
      <c r="F14" s="336" t="s">
        <v>1388</v>
      </c>
      <c r="G14" s="335" t="s">
        <v>1289</v>
      </c>
      <c r="H14" s="338" t="s">
        <v>60</v>
      </c>
      <c r="I14" s="306" t="s">
        <v>1389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/>
      <c r="F15" s="336" t="s">
        <v>1390</v>
      </c>
      <c r="G15" s="302" t="s">
        <v>1391</v>
      </c>
      <c r="H15" s="338" t="s">
        <v>60</v>
      </c>
      <c r="I15" s="306" t="s">
        <v>1392</v>
      </c>
      <c r="J15" s="299"/>
      <c r="K15" s="300"/>
      <c r="L15" s="61"/>
      <c r="M15" s="330" t="s">
        <v>774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1393</v>
      </c>
      <c r="G16" s="302" t="s">
        <v>1394</v>
      </c>
      <c r="H16" s="338" t="s">
        <v>1333</v>
      </c>
      <c r="I16" s="306" t="s">
        <v>1351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334</v>
      </c>
      <c r="F17" s="336" t="s">
        <v>64</v>
      </c>
      <c r="G17" s="302" t="s">
        <v>1395</v>
      </c>
      <c r="H17" s="306" t="s">
        <v>61</v>
      </c>
      <c r="I17" s="306" t="s">
        <v>1341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06" t="s">
        <v>1396</v>
      </c>
      <c r="F18" s="336" t="s">
        <v>1397</v>
      </c>
      <c r="G18" s="302" t="s">
        <v>1398</v>
      </c>
      <c r="H18" s="306" t="s">
        <v>61</v>
      </c>
      <c r="I18" s="306" t="s">
        <v>334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334</v>
      </c>
      <c r="F19" s="337"/>
      <c r="G19" s="274"/>
      <c r="H19" s="339"/>
      <c r="I19" s="274"/>
      <c r="J19" s="274"/>
      <c r="K19" s="300"/>
      <c r="L19" s="61"/>
      <c r="M19" s="806"/>
      <c r="N19" s="806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334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802" t="s">
        <v>58</v>
      </c>
      <c r="D27" s="802"/>
      <c r="E27" s="802"/>
      <c r="F27" s="80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1238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6.99218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1399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1400</v>
      </c>
      <c r="F5" s="223" t="s">
        <v>1401</v>
      </c>
      <c r="G5" s="223" t="s">
        <v>1402</v>
      </c>
      <c r="H5" s="223" t="s">
        <v>1403</v>
      </c>
      <c r="I5" s="223" t="s">
        <v>1404</v>
      </c>
      <c r="J5" s="223" t="s">
        <v>1405</v>
      </c>
      <c r="K5" s="223" t="s">
        <v>1406</v>
      </c>
      <c r="L5" s="61"/>
      <c r="M5" s="324" t="s">
        <v>80</v>
      </c>
      <c r="N5" s="332" t="s">
        <v>1365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COUNTIF(E8:K24, "*YB*")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465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231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265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231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1407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357</v>
      </c>
      <c r="G13" s="212" t="s">
        <v>59</v>
      </c>
      <c r="H13" s="306" t="s">
        <v>60</v>
      </c>
      <c r="I13" s="306" t="s">
        <v>1408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278</v>
      </c>
      <c r="F14" s="306" t="s">
        <v>1409</v>
      </c>
      <c r="G14" s="302" t="s">
        <v>62</v>
      </c>
      <c r="H14" s="306" t="s">
        <v>1410</v>
      </c>
      <c r="I14" s="306" t="s">
        <v>1411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1412</v>
      </c>
      <c r="G15" s="302" t="s">
        <v>1413</v>
      </c>
      <c r="H15" s="306" t="s">
        <v>1410</v>
      </c>
      <c r="I15" s="306" t="s">
        <v>1408</v>
      </c>
      <c r="J15" s="299" t="s">
        <v>56</v>
      </c>
      <c r="K15" s="299" t="s">
        <v>56</v>
      </c>
      <c r="L15" s="61"/>
      <c r="M15" s="330" t="s">
        <v>774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1414</v>
      </c>
      <c r="G16" s="302" t="s">
        <v>1413</v>
      </c>
      <c r="H16" s="306" t="s">
        <v>1415</v>
      </c>
      <c r="I16" s="306" t="s">
        <v>1408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1416</v>
      </c>
      <c r="G17" s="212" t="s">
        <v>1417</v>
      </c>
      <c r="H17" s="306" t="s">
        <v>1418</v>
      </c>
      <c r="I17" s="306" t="s">
        <v>1213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3" t="s">
        <v>1261</v>
      </c>
      <c r="F18" s="306" t="s">
        <v>1416</v>
      </c>
      <c r="G18" s="212" t="s">
        <v>1417</v>
      </c>
      <c r="H18" s="306" t="s">
        <v>1419</v>
      </c>
      <c r="I18" s="306" t="s">
        <v>1420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1421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06"/>
      <c r="N19" s="806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802"/>
      <c r="D27" s="802"/>
      <c r="E27" s="802"/>
      <c r="F27" s="80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1238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8.38281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1422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1423</v>
      </c>
      <c r="K5" s="223" t="s">
        <v>1424</v>
      </c>
      <c r="L5" s="61"/>
      <c r="M5" s="324" t="s">
        <v>80</v>
      </c>
      <c r="N5" s="332" t="s">
        <v>1365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COUNTIF(E8:K24, "*YB*")</f>
        <v>32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774</v>
      </c>
      <c r="F7" s="282" t="s">
        <v>774</v>
      </c>
      <c r="G7" s="282" t="s">
        <v>774</v>
      </c>
      <c r="H7" s="282" t="s">
        <v>774</v>
      </c>
      <c r="I7" s="282" t="s">
        <v>774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1289</v>
      </c>
      <c r="F8" s="306" t="s">
        <v>774</v>
      </c>
      <c r="G8" s="316" t="s">
        <v>774</v>
      </c>
      <c r="H8" s="306" t="s">
        <v>60</v>
      </c>
      <c r="I8" s="306" t="s">
        <v>602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1289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465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1289</v>
      </c>
      <c r="F10" s="306" t="s">
        <v>228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1289</v>
      </c>
      <c r="F11" s="306" t="s">
        <v>1425</v>
      </c>
      <c r="G11" s="316" t="s">
        <v>1426</v>
      </c>
      <c r="H11" s="306" t="s">
        <v>602</v>
      </c>
      <c r="I11" s="306" t="s">
        <v>1427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1428</v>
      </c>
      <c r="G12" s="316" t="s">
        <v>1426</v>
      </c>
      <c r="H12" s="306" t="s">
        <v>602</v>
      </c>
      <c r="I12" s="306" t="s">
        <v>1427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469</v>
      </c>
      <c r="F13" s="306" t="s">
        <v>1429</v>
      </c>
      <c r="G13" s="212" t="s">
        <v>747</v>
      </c>
      <c r="H13" s="306" t="s">
        <v>602</v>
      </c>
      <c r="I13" s="306" t="s">
        <v>1430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469</v>
      </c>
      <c r="F14" s="306" t="s">
        <v>1431</v>
      </c>
      <c r="G14" s="302" t="s">
        <v>1432</v>
      </c>
      <c r="H14" s="306" t="s">
        <v>471</v>
      </c>
      <c r="I14" s="306" t="s">
        <v>1433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1434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212" t="s">
        <v>649</v>
      </c>
      <c r="F15" s="306" t="s">
        <v>1435</v>
      </c>
      <c r="G15" s="302" t="s">
        <v>1436</v>
      </c>
      <c r="H15" s="306" t="s">
        <v>1437</v>
      </c>
      <c r="I15" s="306" t="s">
        <v>1438</v>
      </c>
      <c r="J15" s="299"/>
      <c r="K15" s="300"/>
      <c r="L15" s="61"/>
      <c r="M15" s="330" t="s">
        <v>774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649</v>
      </c>
      <c r="F16" s="306" t="s">
        <v>1439</v>
      </c>
      <c r="G16" s="302" t="s">
        <v>1436</v>
      </c>
      <c r="H16" s="306" t="s">
        <v>1440</v>
      </c>
      <c r="I16" s="306" t="s">
        <v>1438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652</v>
      </c>
      <c r="F17" s="306" t="s">
        <v>1441</v>
      </c>
      <c r="G17" s="212" t="s">
        <v>1442</v>
      </c>
      <c r="H17" s="306" t="s">
        <v>680</v>
      </c>
      <c r="I17" s="306" t="s">
        <v>1443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2" t="s">
        <v>1444</v>
      </c>
      <c r="F18" s="306" t="s">
        <v>1445</v>
      </c>
      <c r="G18" s="302" t="s">
        <v>1442</v>
      </c>
      <c r="H18" s="306" t="s">
        <v>680</v>
      </c>
      <c r="I18" s="306" t="s">
        <v>1443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806"/>
      <c r="N19" s="806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802"/>
      <c r="D27" s="802"/>
      <c r="E27" s="802"/>
      <c r="F27" s="80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1446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1447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1365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3" t="s">
        <v>53</v>
      </c>
      <c r="N6" s="287">
        <f>COUNTIF(E8:K24, "*YB*")</f>
        <v>33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1448</v>
      </c>
      <c r="G8" s="316" t="s">
        <v>602</v>
      </c>
      <c r="H8" s="308"/>
      <c r="I8" s="306" t="s">
        <v>602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1448</v>
      </c>
      <c r="G9" s="316" t="s">
        <v>602</v>
      </c>
      <c r="H9" s="308"/>
      <c r="I9" s="306" t="s">
        <v>1449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1448</v>
      </c>
      <c r="G10" s="316" t="s">
        <v>504</v>
      </c>
      <c r="H10" s="308"/>
      <c r="I10" s="306" t="s">
        <v>1450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504</v>
      </c>
      <c r="G11" s="316" t="s">
        <v>1451</v>
      </c>
      <c r="H11" s="308"/>
      <c r="I11" s="306" t="s">
        <v>1450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602</v>
      </c>
      <c r="G12" s="316" t="s">
        <v>1452</v>
      </c>
      <c r="H12" s="308"/>
      <c r="I12" s="306" t="s">
        <v>1450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602</v>
      </c>
      <c r="G13" s="316" t="s">
        <v>1452</v>
      </c>
      <c r="H13" s="308"/>
      <c r="I13" s="306" t="s">
        <v>1453</v>
      </c>
      <c r="J13" s="318" t="s">
        <v>774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1454</v>
      </c>
      <c r="G14" s="316" t="s">
        <v>504</v>
      </c>
      <c r="H14" s="320"/>
      <c r="I14" s="306" t="s">
        <v>1455</v>
      </c>
      <c r="J14" s="318" t="s">
        <v>774</v>
      </c>
      <c r="K14" s="300"/>
      <c r="L14" s="61"/>
      <c r="M14" s="292" t="s">
        <v>61</v>
      </c>
      <c r="N14" s="285">
        <f>COUNTIF(E8:K24, "*Tai Wei*")</f>
        <v>0</v>
      </c>
      <c r="O14" s="224" t="s">
        <v>1434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1454</v>
      </c>
      <c r="G15" s="316" t="s">
        <v>1456</v>
      </c>
      <c r="H15" s="320"/>
      <c r="I15" s="306" t="s">
        <v>1455</v>
      </c>
      <c r="J15" s="318" t="s">
        <v>774</v>
      </c>
      <c r="K15" s="300"/>
      <c r="L15" s="61"/>
      <c r="M15" s="292" t="s">
        <v>774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1454</v>
      </c>
      <c r="G16" s="316" t="s">
        <v>1457</v>
      </c>
      <c r="H16" s="320"/>
      <c r="I16" s="306" t="s">
        <v>1458</v>
      </c>
      <c r="J16" s="318" t="s">
        <v>774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1454</v>
      </c>
      <c r="G17" s="316" t="s">
        <v>1459</v>
      </c>
      <c r="H17" s="310"/>
      <c r="I17" s="306" t="s">
        <v>1460</v>
      </c>
      <c r="J17" s="318" t="s">
        <v>774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1461</v>
      </c>
      <c r="G18" s="316" t="s">
        <v>1459</v>
      </c>
      <c r="H18" s="310"/>
      <c r="I18" s="306" t="s">
        <v>1462</v>
      </c>
      <c r="J18" s="318" t="s">
        <v>774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774</v>
      </c>
      <c r="J19" s="318" t="s">
        <v>774</v>
      </c>
      <c r="K19" s="300"/>
      <c r="L19" s="61"/>
      <c r="M19" s="806"/>
      <c r="N19" s="806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774</v>
      </c>
      <c r="J20" s="318" t="s">
        <v>774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774</v>
      </c>
      <c r="J21" s="318" t="s">
        <v>774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774</v>
      </c>
      <c r="J22" s="318" t="s">
        <v>774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774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802"/>
      <c r="D27" s="802"/>
      <c r="E27" s="802"/>
      <c r="F27" s="80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1463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1464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1465</v>
      </c>
      <c r="F5" s="223" t="s">
        <v>1466</v>
      </c>
      <c r="G5" s="223" t="s">
        <v>1467</v>
      </c>
      <c r="H5" s="223" t="s">
        <v>1468</v>
      </c>
      <c r="I5" s="223" t="s">
        <v>1469</v>
      </c>
      <c r="J5" s="223" t="s">
        <v>1470</v>
      </c>
      <c r="K5" s="223" t="s">
        <v>1471</v>
      </c>
      <c r="L5" s="61"/>
      <c r="M5" s="288" t="s">
        <v>80</v>
      </c>
      <c r="N5" s="289" t="s">
        <v>1365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03" t="s">
        <v>53</v>
      </c>
      <c r="N6" s="287">
        <f>COUNTIF(E8:K24, "*YB*")</f>
        <v>8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726</v>
      </c>
      <c r="G7" s="237" t="s">
        <v>229</v>
      </c>
      <c r="H7" s="317" t="s">
        <v>229</v>
      </c>
      <c r="I7" s="314" t="s">
        <v>229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726</v>
      </c>
      <c r="G8" s="316" t="s">
        <v>1472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726</v>
      </c>
      <c r="G9" s="316" t="s">
        <v>1472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726</v>
      </c>
      <c r="G10" s="316" t="s">
        <v>1472</v>
      </c>
      <c r="H10" s="306" t="s">
        <v>60</v>
      </c>
      <c r="I10" s="306" t="s">
        <v>1345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421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726</v>
      </c>
      <c r="G11" s="316" t="s">
        <v>1472</v>
      </c>
      <c r="H11" s="306" t="s">
        <v>58</v>
      </c>
      <c r="I11" s="306" t="s">
        <v>1345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726</v>
      </c>
      <c r="G12" s="316" t="s">
        <v>1472</v>
      </c>
      <c r="H12" s="306" t="s">
        <v>60</v>
      </c>
      <c r="I12" s="306" t="s">
        <v>1345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1473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726</v>
      </c>
      <c r="G13" s="316" t="s">
        <v>1472</v>
      </c>
      <c r="H13" s="306" t="s">
        <v>60</v>
      </c>
      <c r="I13" s="306" t="s">
        <v>1345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726</v>
      </c>
      <c r="G14" s="316" t="s">
        <v>1474</v>
      </c>
      <c r="H14" s="249" t="s">
        <v>53</v>
      </c>
      <c r="I14" s="306" t="s">
        <v>1345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1434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726</v>
      </c>
      <c r="G15" s="316" t="s">
        <v>1474</v>
      </c>
      <c r="H15" s="249" t="s">
        <v>1475</v>
      </c>
      <c r="I15" s="306" t="s">
        <v>1345</v>
      </c>
      <c r="J15" s="299"/>
      <c r="K15" s="300"/>
      <c r="L15" s="61"/>
      <c r="M15" s="292" t="s">
        <v>774</v>
      </c>
      <c r="N15" s="285">
        <f>COUNTIF(E8:K24, "*Casey*")</f>
        <v>4</v>
      </c>
      <c r="O15" s="224" t="s">
        <v>1473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726</v>
      </c>
      <c r="G16" s="249" t="s">
        <v>1476</v>
      </c>
      <c r="H16" s="249" t="s">
        <v>53</v>
      </c>
      <c r="I16" s="306" t="s">
        <v>1345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1473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726</v>
      </c>
      <c r="G17" s="249" t="s">
        <v>1476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1477</v>
      </c>
      <c r="G18" s="249" t="s">
        <v>1478</v>
      </c>
      <c r="H18" s="302" t="s">
        <v>1475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806"/>
      <c r="N19" s="806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802" t="s">
        <v>1479</v>
      </c>
      <c r="D27" s="802"/>
      <c r="E27" s="802"/>
      <c r="F27" s="80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1463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1480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1481</v>
      </c>
      <c r="F5" s="223" t="s">
        <v>1482</v>
      </c>
      <c r="G5" s="223" t="s">
        <v>1483</v>
      </c>
      <c r="H5" s="223" t="s">
        <v>1484</v>
      </c>
      <c r="I5" s="223" t="s">
        <v>1485</v>
      </c>
      <c r="J5" s="223" t="s">
        <v>1486</v>
      </c>
      <c r="K5" s="223" t="s">
        <v>1487</v>
      </c>
      <c r="L5" s="61"/>
      <c r="M5" s="288" t="s">
        <v>80</v>
      </c>
      <c r="N5" s="289" t="s">
        <v>1365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229</v>
      </c>
      <c r="F7" s="237" t="s">
        <v>229</v>
      </c>
      <c r="G7" s="237" t="s">
        <v>229</v>
      </c>
      <c r="H7" s="237" t="s">
        <v>229</v>
      </c>
      <c r="I7" s="237" t="s">
        <v>229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1333</v>
      </c>
      <c r="G9" s="306" t="s">
        <v>1333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1333</v>
      </c>
      <c r="G10" s="306" t="s">
        <v>1333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1333</v>
      </c>
      <c r="G11" s="306" t="s">
        <v>1333</v>
      </c>
      <c r="H11" s="306" t="s">
        <v>1488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1410</v>
      </c>
      <c r="G12" s="306" t="s">
        <v>1333</v>
      </c>
      <c r="H12" s="306" t="s">
        <v>1488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1489</v>
      </c>
      <c r="F13" s="212" t="s">
        <v>771</v>
      </c>
      <c r="G13" s="249" t="s">
        <v>54</v>
      </c>
      <c r="H13" s="249" t="s">
        <v>771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1489</v>
      </c>
      <c r="F14" s="212" t="s">
        <v>1490</v>
      </c>
      <c r="G14" s="249" t="s">
        <v>1491</v>
      </c>
      <c r="H14" s="249" t="s">
        <v>771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1492</v>
      </c>
      <c r="G15" s="249" t="s">
        <v>1491</v>
      </c>
      <c r="H15" s="249" t="s">
        <v>1493</v>
      </c>
      <c r="I15" s="196"/>
      <c r="J15" s="299"/>
      <c r="K15" s="300"/>
      <c r="L15" s="61"/>
      <c r="M15" s="292" t="s">
        <v>774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1022</v>
      </c>
      <c r="F16" s="212" t="s">
        <v>1494</v>
      </c>
      <c r="G16" s="249" t="s">
        <v>1491</v>
      </c>
      <c r="H16" s="249" t="s">
        <v>1495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1278</v>
      </c>
      <c r="G17" s="249" t="s">
        <v>1496</v>
      </c>
      <c r="H17" s="302" t="s">
        <v>1497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1498</v>
      </c>
      <c r="F18" s="196" t="s">
        <v>1499</v>
      </c>
      <c r="G18" s="249" t="s">
        <v>1496</v>
      </c>
      <c r="H18" s="302" t="s">
        <v>1497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1500</v>
      </c>
      <c r="F19" s="274" t="s">
        <v>1501</v>
      </c>
      <c r="G19" s="274" t="s">
        <v>55</v>
      </c>
      <c r="H19" s="283"/>
      <c r="I19" s="274"/>
      <c r="J19" s="274"/>
      <c r="K19" s="300"/>
      <c r="L19" s="61"/>
      <c r="M19" s="806"/>
      <c r="N19" s="806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1500</v>
      </c>
      <c r="F20" s="274" t="s">
        <v>1501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1001</v>
      </c>
      <c r="F21" s="274" t="s">
        <v>1133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802"/>
      <c r="D27" s="802"/>
      <c r="E27" s="802"/>
      <c r="F27" s="80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1502</v>
      </c>
    </row>
    <row r="33" spans="2:15" x14ac:dyDescent="0.2">
      <c r="B33" s="56"/>
      <c r="D33" s="246" t="s">
        <v>1503</v>
      </c>
    </row>
    <row r="34" spans="2:15" x14ac:dyDescent="0.2">
      <c r="B34" s="180"/>
      <c r="D34" t="s">
        <v>132</v>
      </c>
    </row>
    <row r="35" spans="2:15" x14ac:dyDescent="0.2">
      <c r="B35" s="90"/>
      <c r="D35" t="s">
        <v>133</v>
      </c>
    </row>
    <row r="37" spans="2:15" x14ac:dyDescent="0.2">
      <c r="B37" s="127" t="s">
        <v>134</v>
      </c>
      <c r="D37" s="247" t="s">
        <v>1504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1505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1506</v>
      </c>
      <c r="I5" s="223" t="s">
        <v>1507</v>
      </c>
      <c r="J5" s="223" t="s">
        <v>1508</v>
      </c>
      <c r="K5" s="223" t="s">
        <v>1509</v>
      </c>
      <c r="L5" s="61"/>
      <c r="M5" s="288" t="s">
        <v>80</v>
      </c>
      <c r="N5" s="289" t="s">
        <v>1365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1510</v>
      </c>
      <c r="G8" s="296" t="s">
        <v>1511</v>
      </c>
      <c r="H8" s="297" t="s">
        <v>1345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278</v>
      </c>
      <c r="F9" s="212" t="s">
        <v>1510</v>
      </c>
      <c r="G9" s="294" t="s">
        <v>1512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278</v>
      </c>
      <c r="F10" s="212" t="s">
        <v>1333</v>
      </c>
      <c r="G10" s="294" t="s">
        <v>1512</v>
      </c>
      <c r="H10" s="196" t="s">
        <v>1513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278</v>
      </c>
      <c r="F11" s="212" t="s">
        <v>60</v>
      </c>
      <c r="G11" s="294" t="s">
        <v>1512</v>
      </c>
      <c r="H11" s="249" t="s">
        <v>1513</v>
      </c>
      <c r="I11" s="196" t="s">
        <v>1413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1278</v>
      </c>
      <c r="F12" s="212" t="s">
        <v>1514</v>
      </c>
      <c r="G12" s="249" t="s">
        <v>1515</v>
      </c>
      <c r="H12" s="249" t="s">
        <v>1516</v>
      </c>
      <c r="I12" s="196" t="s">
        <v>1413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1517</v>
      </c>
      <c r="F13" s="212" t="s">
        <v>1514</v>
      </c>
      <c r="G13" s="249" t="s">
        <v>1518</v>
      </c>
      <c r="H13" s="249" t="s">
        <v>1519</v>
      </c>
      <c r="I13" s="196" t="s">
        <v>1520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1521</v>
      </c>
      <c r="F14" s="262" t="s">
        <v>1522</v>
      </c>
      <c r="G14" s="249" t="s">
        <v>1523</v>
      </c>
      <c r="H14" s="249" t="s">
        <v>1519</v>
      </c>
      <c r="I14" s="196" t="s">
        <v>1524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1525</v>
      </c>
      <c r="F15" s="262" t="s">
        <v>1277</v>
      </c>
      <c r="G15" s="249" t="s">
        <v>1526</v>
      </c>
      <c r="H15" s="249" t="s">
        <v>1410</v>
      </c>
      <c r="I15" s="196" t="s">
        <v>1520</v>
      </c>
      <c r="J15" s="299"/>
      <c r="K15" s="300"/>
      <c r="L15" s="61"/>
      <c r="M15" s="292" t="s">
        <v>774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1527</v>
      </c>
      <c r="G16" s="249" t="s">
        <v>1512</v>
      </c>
      <c r="H16" s="249" t="s">
        <v>1528</v>
      </c>
      <c r="I16" s="196" t="s">
        <v>1520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/>
      <c r="F17" s="196" t="s">
        <v>1529</v>
      </c>
      <c r="G17" s="249" t="s">
        <v>1530</v>
      </c>
      <c r="H17" s="213" t="s">
        <v>1528</v>
      </c>
      <c r="I17" s="196" t="s">
        <v>1524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1531</v>
      </c>
      <c r="F18" s="196" t="s">
        <v>1532</v>
      </c>
      <c r="G18" s="249" t="s">
        <v>1530</v>
      </c>
      <c r="H18" s="213" t="s">
        <v>1533</v>
      </c>
      <c r="I18" s="196" t="s">
        <v>1534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1535</v>
      </c>
      <c r="F19" s="274" t="s">
        <v>1500</v>
      </c>
      <c r="G19" s="274" t="s">
        <v>59</v>
      </c>
      <c r="H19" s="274"/>
      <c r="I19" s="274"/>
      <c r="J19" s="274"/>
      <c r="K19" s="300"/>
      <c r="L19" s="61"/>
      <c r="M19" s="806"/>
      <c r="N19" s="806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1536</v>
      </c>
      <c r="F20" s="274" t="s">
        <v>1500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1537</v>
      </c>
      <c r="F21" s="274" t="s">
        <v>1013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802"/>
      <c r="D26" s="802"/>
      <c r="E26" s="802"/>
      <c r="F26" s="802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1235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1502</v>
      </c>
    </row>
    <row r="32" spans="2:20" x14ac:dyDescent="0.2">
      <c r="B32" s="56"/>
      <c r="D32" s="246" t="s">
        <v>1503</v>
      </c>
    </row>
    <row r="33" spans="2:15" x14ac:dyDescent="0.2">
      <c r="B33" s="180"/>
      <c r="D33" t="s">
        <v>132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1504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1538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1539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1540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1336</v>
      </c>
      <c r="F8" s="295" t="s">
        <v>59</v>
      </c>
      <c r="G8" s="296" t="s">
        <v>1541</v>
      </c>
      <c r="H8" s="297" t="s">
        <v>1541</v>
      </c>
      <c r="I8" s="297" t="s">
        <v>59</v>
      </c>
      <c r="J8" s="299" t="s">
        <v>1542</v>
      </c>
      <c r="K8" s="301" t="s">
        <v>774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1543</v>
      </c>
      <c r="F9" s="212" t="s">
        <v>1373</v>
      </c>
      <c r="G9" s="294" t="s">
        <v>1544</v>
      </c>
      <c r="H9" s="242" t="s">
        <v>60</v>
      </c>
      <c r="I9" s="297" t="s">
        <v>59</v>
      </c>
      <c r="J9" s="299" t="s">
        <v>1542</v>
      </c>
      <c r="K9" s="300" t="s">
        <v>774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1543</v>
      </c>
      <c r="F10" s="212" t="s">
        <v>1373</v>
      </c>
      <c r="G10" s="212" t="s">
        <v>1544</v>
      </c>
      <c r="H10" s="196" t="s">
        <v>60</v>
      </c>
      <c r="I10" s="196" t="s">
        <v>1545</v>
      </c>
      <c r="J10" s="299" t="s">
        <v>1542</v>
      </c>
      <c r="K10" s="300" t="s">
        <v>774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1543</v>
      </c>
      <c r="F11" s="212" t="s">
        <v>1546</v>
      </c>
      <c r="G11" s="249" t="s">
        <v>1547</v>
      </c>
      <c r="H11" s="249" t="s">
        <v>60</v>
      </c>
      <c r="I11" s="196" t="s">
        <v>1548</v>
      </c>
      <c r="J11" s="299" t="s">
        <v>1542</v>
      </c>
      <c r="K11" s="300" t="s">
        <v>774</v>
      </c>
      <c r="L11" s="61"/>
      <c r="M11" s="304" t="s">
        <v>58</v>
      </c>
      <c r="N11" s="285">
        <f>COUNTIF(E8:K24, "*Wei Yen*")</f>
        <v>0</v>
      </c>
      <c r="O11" s="199" t="s">
        <v>1549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1550</v>
      </c>
      <c r="F12" s="212" t="s">
        <v>1551</v>
      </c>
      <c r="G12" s="249" t="s">
        <v>1552</v>
      </c>
      <c r="H12" s="249" t="s">
        <v>60</v>
      </c>
      <c r="I12" s="196" t="s">
        <v>1548</v>
      </c>
      <c r="J12" s="299" t="s">
        <v>1542</v>
      </c>
      <c r="K12" s="300" t="s">
        <v>774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67" t="s">
        <v>106</v>
      </c>
      <c r="E13" s="214" t="s">
        <v>1550</v>
      </c>
      <c r="F13" s="196" t="s">
        <v>1553</v>
      </c>
      <c r="G13" s="249" t="s">
        <v>1552</v>
      </c>
      <c r="H13" s="249" t="s">
        <v>1277</v>
      </c>
      <c r="I13" s="196" t="s">
        <v>1554</v>
      </c>
      <c r="J13" s="299" t="s">
        <v>1542</v>
      </c>
      <c r="K13" s="300" t="s">
        <v>774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67" t="s">
        <v>109</v>
      </c>
      <c r="E14" s="214" t="s">
        <v>1555</v>
      </c>
      <c r="F14" s="196" t="s">
        <v>809</v>
      </c>
      <c r="G14" s="249" t="s">
        <v>1556</v>
      </c>
      <c r="H14" s="249" t="s">
        <v>62</v>
      </c>
      <c r="I14" s="196" t="s">
        <v>1557</v>
      </c>
      <c r="J14" s="299" t="s">
        <v>1542</v>
      </c>
      <c r="K14" s="300" t="s">
        <v>774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67" t="s">
        <v>111</v>
      </c>
      <c r="E15" s="214" t="s">
        <v>1555</v>
      </c>
      <c r="F15" s="196" t="s">
        <v>1548</v>
      </c>
      <c r="G15" s="249" t="s">
        <v>1558</v>
      </c>
      <c r="H15" s="249" t="s">
        <v>62</v>
      </c>
      <c r="I15" s="196" t="s">
        <v>1557</v>
      </c>
      <c r="J15" s="299" t="s">
        <v>1542</v>
      </c>
      <c r="K15" s="300" t="s">
        <v>774</v>
      </c>
      <c r="L15" s="61"/>
      <c r="M15" s="292" t="s">
        <v>774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14" t="s">
        <v>1555</v>
      </c>
      <c r="F16" s="196" t="s">
        <v>1559</v>
      </c>
      <c r="G16" s="249" t="s">
        <v>1560</v>
      </c>
      <c r="H16" s="249" t="s">
        <v>60</v>
      </c>
      <c r="I16" s="196" t="s">
        <v>1561</v>
      </c>
      <c r="J16" s="299" t="s">
        <v>1542</v>
      </c>
      <c r="K16" s="300" t="s">
        <v>774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1555</v>
      </c>
      <c r="F17" s="196" t="s">
        <v>1562</v>
      </c>
      <c r="G17" s="249" t="s">
        <v>1563</v>
      </c>
      <c r="H17" s="249" t="s">
        <v>60</v>
      </c>
      <c r="I17" s="250" t="s">
        <v>809</v>
      </c>
      <c r="J17" s="274" t="s">
        <v>774</v>
      </c>
      <c r="K17" s="300" t="s">
        <v>774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618</v>
      </c>
      <c r="F18" s="196" t="s">
        <v>1564</v>
      </c>
      <c r="G18" s="261" t="s">
        <v>1563</v>
      </c>
      <c r="H18" s="249" t="s">
        <v>1565</v>
      </c>
      <c r="I18" s="196" t="s">
        <v>62</v>
      </c>
      <c r="J18" s="279" t="s">
        <v>774</v>
      </c>
      <c r="K18" s="300" t="s">
        <v>774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618</v>
      </c>
      <c r="F19" s="274" t="s">
        <v>56</v>
      </c>
      <c r="G19" s="274" t="s">
        <v>1566</v>
      </c>
      <c r="H19" s="274"/>
      <c r="I19" s="274"/>
      <c r="J19" s="274" t="s">
        <v>774</v>
      </c>
      <c r="K19" s="300" t="s">
        <v>774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618</v>
      </c>
      <c r="F20" s="274" t="s">
        <v>56</v>
      </c>
      <c r="G20" s="274" t="s">
        <v>1566</v>
      </c>
      <c r="H20" s="274"/>
      <c r="I20" s="274"/>
      <c r="J20" s="274" t="s">
        <v>774</v>
      </c>
      <c r="K20" s="300" t="s">
        <v>774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618</v>
      </c>
      <c r="F21" s="274" t="s">
        <v>56</v>
      </c>
      <c r="G21" s="274" t="s">
        <v>1566</v>
      </c>
      <c r="H21" s="274"/>
      <c r="I21" s="274"/>
      <c r="J21" s="274" t="s">
        <v>774</v>
      </c>
      <c r="K21" s="300" t="s">
        <v>774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1566</v>
      </c>
      <c r="H22" s="274"/>
      <c r="I22" s="274"/>
      <c r="J22" s="274" t="s">
        <v>774</v>
      </c>
      <c r="K22" s="300" t="s">
        <v>774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1566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802" t="s">
        <v>58</v>
      </c>
      <c r="D26" s="802"/>
      <c r="E26" s="802"/>
      <c r="F26" s="802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1235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1567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1502</v>
      </c>
    </row>
    <row r="32" spans="2:20" x14ac:dyDescent="0.2">
      <c r="B32" s="56"/>
      <c r="D32" s="246" t="s">
        <v>1503</v>
      </c>
    </row>
    <row r="33" spans="2:15" x14ac:dyDescent="0.2">
      <c r="B33" s="180"/>
      <c r="D33" t="s">
        <v>421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1504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1" t="s">
        <v>1568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1569</v>
      </c>
      <c r="F5" s="223" t="s">
        <v>1570</v>
      </c>
      <c r="G5" s="223" t="s">
        <v>1571</v>
      </c>
      <c r="H5" s="223" t="s">
        <v>1572</v>
      </c>
      <c r="I5" s="223" t="s">
        <v>1573</v>
      </c>
      <c r="J5" s="223">
        <v>44930</v>
      </c>
      <c r="K5" s="223">
        <v>44961</v>
      </c>
      <c r="L5" s="61"/>
      <c r="M5" s="288" t="s">
        <v>80</v>
      </c>
      <c r="N5" s="289" t="s">
        <v>1539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672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672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291</v>
      </c>
      <c r="G10" s="250" t="s">
        <v>60</v>
      </c>
      <c r="H10" s="212" t="s">
        <v>672</v>
      </c>
      <c r="I10" s="212" t="s">
        <v>60</v>
      </c>
      <c r="J10" s="273" t="s">
        <v>1349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291</v>
      </c>
      <c r="G11" s="250" t="s">
        <v>1274</v>
      </c>
      <c r="H11" s="212" t="s">
        <v>672</v>
      </c>
      <c r="I11" s="212" t="s">
        <v>62</v>
      </c>
      <c r="J11" s="273" t="s">
        <v>1349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100</v>
      </c>
      <c r="C12" s="257" t="s">
        <v>85</v>
      </c>
      <c r="D12" s="256" t="s">
        <v>102</v>
      </c>
      <c r="E12" s="214"/>
      <c r="F12" s="212" t="s">
        <v>1574</v>
      </c>
      <c r="G12" s="250" t="s">
        <v>1575</v>
      </c>
      <c r="H12" s="212" t="s">
        <v>1576</v>
      </c>
      <c r="I12" s="212" t="s">
        <v>62</v>
      </c>
      <c r="J12" s="273" t="s">
        <v>1349</v>
      </c>
      <c r="K12" s="273" t="s">
        <v>1577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102</v>
      </c>
      <c r="C13" s="257" t="s">
        <v>85</v>
      </c>
      <c r="D13" s="256" t="s">
        <v>106</v>
      </c>
      <c r="E13" s="214"/>
      <c r="F13" s="212" t="s">
        <v>1574</v>
      </c>
      <c r="G13" s="250" t="s">
        <v>1575</v>
      </c>
      <c r="H13" s="212" t="s">
        <v>1576</v>
      </c>
      <c r="I13" s="212" t="s">
        <v>1413</v>
      </c>
      <c r="J13" s="273" t="s">
        <v>1349</v>
      </c>
      <c r="K13" s="273" t="s">
        <v>1577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106</v>
      </c>
      <c r="C14" s="257" t="s">
        <v>85</v>
      </c>
      <c r="D14" s="256" t="s">
        <v>109</v>
      </c>
      <c r="E14" s="214" t="s">
        <v>1578</v>
      </c>
      <c r="F14" s="212" t="s">
        <v>1415</v>
      </c>
      <c r="G14" s="250" t="s">
        <v>1579</v>
      </c>
      <c r="H14" s="212" t="s">
        <v>1576</v>
      </c>
      <c r="I14" s="212" t="s">
        <v>1580</v>
      </c>
      <c r="J14" s="273" t="s">
        <v>1349</v>
      </c>
      <c r="K14" s="273" t="s">
        <v>1577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109</v>
      </c>
      <c r="C15" s="257" t="s">
        <v>85</v>
      </c>
      <c r="D15" s="256" t="s">
        <v>111</v>
      </c>
      <c r="E15" s="214" t="s">
        <v>1578</v>
      </c>
      <c r="F15" s="212" t="s">
        <v>1581</v>
      </c>
      <c r="G15" s="250" t="s">
        <v>1579</v>
      </c>
      <c r="H15" s="212" t="s">
        <v>62</v>
      </c>
      <c r="I15" s="212" t="s">
        <v>1582</v>
      </c>
      <c r="J15" s="273" t="s">
        <v>1349</v>
      </c>
      <c r="K15" s="273" t="s">
        <v>1577</v>
      </c>
      <c r="L15" s="61"/>
      <c r="M15" s="304" t="s">
        <v>774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111</v>
      </c>
      <c r="C16" s="257" t="s">
        <v>85</v>
      </c>
      <c r="D16" s="256" t="s">
        <v>113</v>
      </c>
      <c r="E16" s="214" t="s">
        <v>563</v>
      </c>
      <c r="F16" s="212" t="s">
        <v>1583</v>
      </c>
      <c r="G16" s="250" t="s">
        <v>1516</v>
      </c>
      <c r="H16" s="212" t="s">
        <v>57</v>
      </c>
      <c r="I16" s="212" t="s">
        <v>1584</v>
      </c>
      <c r="J16" s="273" t="s">
        <v>1349</v>
      </c>
      <c r="K16" s="273" t="s">
        <v>1577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113</v>
      </c>
      <c r="C17" s="257" t="s">
        <v>85</v>
      </c>
      <c r="D17" s="256" t="s">
        <v>115</v>
      </c>
      <c r="E17" s="214" t="s">
        <v>1415</v>
      </c>
      <c r="F17" s="212" t="s">
        <v>1585</v>
      </c>
      <c r="G17" s="250" t="s">
        <v>1586</v>
      </c>
      <c r="H17" s="212" t="s">
        <v>57</v>
      </c>
      <c r="I17" s="212" t="s">
        <v>1584</v>
      </c>
      <c r="J17" s="273" t="s">
        <v>1349</v>
      </c>
      <c r="K17" s="273" t="s">
        <v>1577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115</v>
      </c>
      <c r="C18" s="257" t="s">
        <v>85</v>
      </c>
      <c r="D18" s="256" t="s">
        <v>117</v>
      </c>
      <c r="E18" s="214" t="s">
        <v>1415</v>
      </c>
      <c r="F18" s="212" t="s">
        <v>1585</v>
      </c>
      <c r="G18" s="250" t="s">
        <v>1587</v>
      </c>
      <c r="H18" s="212" t="s">
        <v>57</v>
      </c>
      <c r="I18" s="212" t="s">
        <v>1584</v>
      </c>
      <c r="J18" s="273" t="s">
        <v>1349</v>
      </c>
      <c r="K18" s="280" t="s">
        <v>1588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1588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1588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1588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1588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802" t="s">
        <v>58</v>
      </c>
      <c r="D26" s="802"/>
      <c r="E26" s="802"/>
      <c r="F26" s="802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1567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1502</v>
      </c>
    </row>
    <row r="32" spans="2:20" x14ac:dyDescent="0.2">
      <c r="B32" s="56"/>
      <c r="D32" s="246" t="s">
        <v>1503</v>
      </c>
    </row>
    <row r="33" spans="2:15" x14ac:dyDescent="0.2">
      <c r="B33" s="180"/>
      <c r="D33" t="s">
        <v>421</v>
      </c>
    </row>
    <row r="35" spans="2:15" x14ac:dyDescent="0.2">
      <c r="B35" s="127" t="s">
        <v>134</v>
      </c>
      <c r="D35" s="247" t="s">
        <v>1504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1" t="s">
        <v>1589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1590</v>
      </c>
      <c r="F5" s="223" t="s">
        <v>1591</v>
      </c>
      <c r="G5" s="223" t="s">
        <v>1592</v>
      </c>
      <c r="H5" s="223" t="s">
        <v>1593</v>
      </c>
      <c r="I5" s="223" t="s">
        <v>1594</v>
      </c>
      <c r="J5" s="223" t="s">
        <v>1595</v>
      </c>
      <c r="K5" s="223" t="s">
        <v>1596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1597</v>
      </c>
      <c r="F8" s="212" t="s">
        <v>1598</v>
      </c>
      <c r="G8" s="212" t="s">
        <v>1598</v>
      </c>
      <c r="H8" s="212" t="s">
        <v>1598</v>
      </c>
      <c r="I8" s="250" t="s">
        <v>1598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12" t="s">
        <v>1597</v>
      </c>
      <c r="F9" s="212" t="s">
        <v>1598</v>
      </c>
      <c r="G9" s="212" t="s">
        <v>1599</v>
      </c>
      <c r="H9" s="242" t="s">
        <v>1598</v>
      </c>
      <c r="I9" s="242" t="s">
        <v>1598</v>
      </c>
      <c r="J9" s="212" t="s">
        <v>1567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212" t="s">
        <v>1597</v>
      </c>
      <c r="F10" s="212" t="s">
        <v>1597</v>
      </c>
      <c r="G10" s="212" t="s">
        <v>1600</v>
      </c>
      <c r="H10" s="196" t="s">
        <v>1598</v>
      </c>
      <c r="I10" s="196" t="s">
        <v>1601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212" t="s">
        <v>1597</v>
      </c>
      <c r="F11" s="212" t="s">
        <v>1597</v>
      </c>
      <c r="G11" s="249" t="s">
        <v>1602</v>
      </c>
      <c r="H11" s="249" t="s">
        <v>1000</v>
      </c>
      <c r="I11" s="196" t="s">
        <v>1603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1598</v>
      </c>
      <c r="F12" s="212" t="s">
        <v>1598</v>
      </c>
      <c r="G12" s="249" t="s">
        <v>1604</v>
      </c>
      <c r="H12" s="249" t="s">
        <v>1605</v>
      </c>
      <c r="I12" s="196" t="s">
        <v>1603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1598</v>
      </c>
      <c r="F13" s="196" t="s">
        <v>810</v>
      </c>
      <c r="G13" s="249" t="s">
        <v>1606</v>
      </c>
      <c r="H13" s="249" t="s">
        <v>1607</v>
      </c>
      <c r="I13" s="196" t="s">
        <v>1608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1609</v>
      </c>
      <c r="F14" s="196" t="s">
        <v>1610</v>
      </c>
      <c r="G14" s="249" t="s">
        <v>56</v>
      </c>
      <c r="H14" s="249" t="s">
        <v>1607</v>
      </c>
      <c r="I14" s="250" t="s">
        <v>1611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1612</v>
      </c>
      <c r="F15" s="196" t="s">
        <v>1613</v>
      </c>
      <c r="G15" s="249" t="s">
        <v>1614</v>
      </c>
      <c r="H15" s="249" t="s">
        <v>1607</v>
      </c>
      <c r="I15" s="250" t="s">
        <v>1615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1612</v>
      </c>
      <c r="F16" s="196" t="s">
        <v>1613</v>
      </c>
      <c r="G16" s="249" t="s">
        <v>1616</v>
      </c>
      <c r="H16" s="212" t="s">
        <v>1617</v>
      </c>
      <c r="I16" s="250" t="s">
        <v>1615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196" t="s">
        <v>1612</v>
      </c>
      <c r="F17" s="196" t="s">
        <v>1618</v>
      </c>
      <c r="G17" s="249" t="s">
        <v>1619</v>
      </c>
      <c r="H17" s="214" t="s">
        <v>1620</v>
      </c>
      <c r="I17" s="250" t="s">
        <v>1621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48" t="s">
        <v>1622</v>
      </c>
      <c r="F18" s="248" t="s">
        <v>1623</v>
      </c>
      <c r="G18" s="212" t="s">
        <v>1619</v>
      </c>
      <c r="H18" s="214" t="s">
        <v>1620</v>
      </c>
      <c r="I18" s="196" t="s">
        <v>1624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802"/>
      <c r="D20" s="802"/>
      <c r="E20" s="802"/>
      <c r="F20" s="802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1567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1502</v>
      </c>
    </row>
    <row r="26" spans="2:20" x14ac:dyDescent="0.2">
      <c r="B26" s="56"/>
      <c r="D26" s="246" t="s">
        <v>1503</v>
      </c>
    </row>
    <row r="27" spans="2:20" x14ac:dyDescent="0.2">
      <c r="B27" s="180"/>
      <c r="D27" t="s">
        <v>421</v>
      </c>
    </row>
    <row r="29" spans="2:20" x14ac:dyDescent="0.2">
      <c r="B29" s="127" t="s">
        <v>134</v>
      </c>
      <c r="D29" s="247" t="s">
        <v>1504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1" t="s">
        <v>1625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1626</v>
      </c>
      <c r="F5" s="223" t="s">
        <v>1627</v>
      </c>
      <c r="G5" s="223" t="s">
        <v>1628</v>
      </c>
      <c r="H5" s="223" t="s">
        <v>1629</v>
      </c>
      <c r="I5" s="223" t="s">
        <v>1630</v>
      </c>
      <c r="J5" s="223" t="s">
        <v>1631</v>
      </c>
      <c r="K5" s="223" t="s">
        <v>1632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32" t="s">
        <v>1203</v>
      </c>
      <c r="K6" s="233" t="s">
        <v>1204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1633</v>
      </c>
      <c r="H8" s="212" t="s">
        <v>1633</v>
      </c>
      <c r="I8" s="212" t="s">
        <v>1633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1206</v>
      </c>
      <c r="F9" s="212" t="s">
        <v>1634</v>
      </c>
      <c r="G9" s="212" t="s">
        <v>1635</v>
      </c>
      <c r="H9" s="212" t="s">
        <v>1633</v>
      </c>
      <c r="I9" s="212" t="s">
        <v>1633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1206</v>
      </c>
      <c r="F10" s="212" t="s">
        <v>1634</v>
      </c>
      <c r="G10" s="212" t="s">
        <v>1635</v>
      </c>
      <c r="H10" s="212" t="s">
        <v>1633</v>
      </c>
      <c r="I10" s="212" t="s">
        <v>1633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1636</v>
      </c>
      <c r="F11" s="212" t="s">
        <v>1634</v>
      </c>
      <c r="G11" s="212" t="s">
        <v>1637</v>
      </c>
      <c r="H11" s="214" t="s">
        <v>1638</v>
      </c>
      <c r="I11" s="212" t="s">
        <v>1639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1133</v>
      </c>
      <c r="F12" s="212" t="s">
        <v>1633</v>
      </c>
      <c r="G12" s="212" t="s">
        <v>1640</v>
      </c>
      <c r="H12" s="214" t="s">
        <v>1641</v>
      </c>
      <c r="I12" s="212" t="s">
        <v>1639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1133</v>
      </c>
      <c r="F13" s="212" t="s">
        <v>1642</v>
      </c>
      <c r="G13" s="212" t="s">
        <v>1643</v>
      </c>
      <c r="H13" s="214" t="s">
        <v>1641</v>
      </c>
      <c r="I13" s="212" t="s">
        <v>1644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1645</v>
      </c>
      <c r="F14" s="212" t="s">
        <v>1646</v>
      </c>
      <c r="G14" s="212" t="s">
        <v>1647</v>
      </c>
      <c r="H14" s="214" t="s">
        <v>1641</v>
      </c>
      <c r="I14" s="212" t="s">
        <v>1648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1649</v>
      </c>
      <c r="F15" s="212" t="s">
        <v>1650</v>
      </c>
      <c r="G15" s="212" t="s">
        <v>1651</v>
      </c>
      <c r="H15" s="214" t="s">
        <v>1652</v>
      </c>
      <c r="I15" s="212" t="s">
        <v>1648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1649</v>
      </c>
      <c r="F16" s="212" t="s">
        <v>1650</v>
      </c>
      <c r="G16" s="212" t="s">
        <v>1653</v>
      </c>
      <c r="H16" s="214" t="s">
        <v>1654</v>
      </c>
      <c r="I16" s="212" t="s">
        <v>1655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1656</v>
      </c>
      <c r="F17" s="212" t="s">
        <v>1657</v>
      </c>
      <c r="G17" s="212" t="s">
        <v>1658</v>
      </c>
      <c r="H17" s="214" t="s">
        <v>1659</v>
      </c>
      <c r="I17" s="196" t="s">
        <v>1660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1661</v>
      </c>
      <c r="F18" s="212" t="s">
        <v>1662</v>
      </c>
      <c r="G18" s="212" t="s">
        <v>1658</v>
      </c>
      <c r="H18" s="214" t="s">
        <v>1659</v>
      </c>
      <c r="I18" s="196" t="s">
        <v>1663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802" t="s">
        <v>1664</v>
      </c>
      <c r="D20" s="802"/>
      <c r="E20" s="802"/>
      <c r="F20" s="802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1502</v>
      </c>
    </row>
    <row r="26" spans="2:20" x14ac:dyDescent="0.2">
      <c r="B26" s="56"/>
      <c r="D26" s="246" t="s">
        <v>1503</v>
      </c>
    </row>
    <row r="27" spans="2:20" x14ac:dyDescent="0.2">
      <c r="B27" s="180"/>
      <c r="D27" t="s">
        <v>421</v>
      </c>
    </row>
    <row r="29" spans="2:20" x14ac:dyDescent="0.2">
      <c r="B29" s="127" t="s">
        <v>134</v>
      </c>
      <c r="D29" s="247" t="s">
        <v>1504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1665</v>
      </c>
      <c r="F35">
        <v>44</v>
      </c>
      <c r="M35" s="61"/>
      <c r="N35" s="62"/>
      <c r="O35" s="61"/>
    </row>
    <row r="36" spans="5:15" hidden="1" x14ac:dyDescent="0.2">
      <c r="E36" s="254" t="s">
        <v>1666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1667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1668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1669</v>
      </c>
      <c r="F39">
        <f>26+16</f>
        <v>42</v>
      </c>
    </row>
    <row r="40" spans="5:15" hidden="1" x14ac:dyDescent="0.2">
      <c r="E40" s="254" t="s">
        <v>1670</v>
      </c>
      <c r="F40">
        <f>38+24</f>
        <v>62</v>
      </c>
    </row>
    <row r="41" spans="5:15" hidden="1" x14ac:dyDescent="0.2">
      <c r="E41" s="254" t="s">
        <v>1671</v>
      </c>
      <c r="F41">
        <v>15</v>
      </c>
    </row>
    <row r="42" spans="5:15" hidden="1" x14ac:dyDescent="0.2">
      <c r="E42" s="254" t="s">
        <v>1672</v>
      </c>
      <c r="F42">
        <v>14</v>
      </c>
    </row>
    <row r="43" spans="5:15" hidden="1" x14ac:dyDescent="0.2">
      <c r="E43" s="254" t="s">
        <v>1673</v>
      </c>
      <c r="F43">
        <v>11</v>
      </c>
    </row>
    <row r="44" spans="5:15" hidden="1" x14ac:dyDescent="0.2">
      <c r="E44" s="180" t="s">
        <v>1674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1" t="s">
        <v>1675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32" t="s">
        <v>1203</v>
      </c>
      <c r="K6" s="233" t="s">
        <v>1204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1676</v>
      </c>
      <c r="F8" s="212" t="s">
        <v>1677</v>
      </c>
      <c r="G8" s="212" t="s">
        <v>1544</v>
      </c>
      <c r="H8" s="212" t="s">
        <v>602</v>
      </c>
      <c r="I8" s="196" t="s">
        <v>1678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1679</v>
      </c>
      <c r="F9" s="212" t="s">
        <v>1677</v>
      </c>
      <c r="G9" s="212" t="s">
        <v>1544</v>
      </c>
      <c r="H9" s="212" t="s">
        <v>602</v>
      </c>
      <c r="I9" s="196" t="s">
        <v>1678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1679</v>
      </c>
      <c r="F10" s="212" t="s">
        <v>1677</v>
      </c>
      <c r="G10" s="212" t="s">
        <v>1680</v>
      </c>
      <c r="H10" s="212" t="s">
        <v>602</v>
      </c>
      <c r="I10" s="196" t="s">
        <v>1678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1679</v>
      </c>
      <c r="F11" s="212" t="s">
        <v>1681</v>
      </c>
      <c r="G11" s="212" t="s">
        <v>1680</v>
      </c>
      <c r="H11" s="214" t="s">
        <v>1541</v>
      </c>
      <c r="I11" s="196" t="s">
        <v>231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1682</v>
      </c>
      <c r="F12" s="212" t="s">
        <v>1683</v>
      </c>
      <c r="G12" s="212" t="s">
        <v>1541</v>
      </c>
      <c r="H12" s="214" t="s">
        <v>1684</v>
      </c>
      <c r="I12" s="196" t="s">
        <v>231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/>
      <c r="F13" s="212" t="s">
        <v>1685</v>
      </c>
      <c r="G13" s="212" t="s">
        <v>1686</v>
      </c>
      <c r="H13" s="214" t="s">
        <v>1541</v>
      </c>
      <c r="I13" s="196" t="s">
        <v>231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1687</v>
      </c>
      <c r="F14" s="212" t="s">
        <v>1688</v>
      </c>
      <c r="G14" s="212" t="s">
        <v>1689</v>
      </c>
      <c r="H14" s="214" t="s">
        <v>1277</v>
      </c>
      <c r="I14" s="196" t="s">
        <v>231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1690</v>
      </c>
      <c r="F15" s="212" t="s">
        <v>1691</v>
      </c>
      <c r="G15" s="212" t="s">
        <v>1692</v>
      </c>
      <c r="H15" s="214" t="s">
        <v>1415</v>
      </c>
      <c r="I15" s="196" t="s">
        <v>231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1693</v>
      </c>
      <c r="F16" s="212" t="s">
        <v>1694</v>
      </c>
      <c r="G16" s="212" t="s">
        <v>1695</v>
      </c>
      <c r="H16" s="214" t="s">
        <v>1574</v>
      </c>
      <c r="I16" s="196" t="s">
        <v>231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1696</v>
      </c>
      <c r="F17" s="212" t="s">
        <v>1697</v>
      </c>
      <c r="G17" s="212" t="s">
        <v>1698</v>
      </c>
      <c r="H17" s="214" t="s">
        <v>1699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711</v>
      </c>
      <c r="F18" s="212" t="s">
        <v>1700</v>
      </c>
      <c r="G18" s="212" t="s">
        <v>1701</v>
      </c>
      <c r="H18" s="214" t="s">
        <v>1699</v>
      </c>
      <c r="I18" s="196" t="s">
        <v>1702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1703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1502</v>
      </c>
    </row>
    <row r="26" spans="2:20" x14ac:dyDescent="0.2">
      <c r="B26" s="56"/>
      <c r="D26" s="246" t="s">
        <v>1503</v>
      </c>
    </row>
    <row r="27" spans="2:20" x14ac:dyDescent="0.2">
      <c r="B27" s="180"/>
      <c r="D27" t="s">
        <v>421</v>
      </c>
    </row>
    <row r="29" spans="2:20" x14ac:dyDescent="0.2">
      <c r="B29" s="127" t="s">
        <v>134</v>
      </c>
      <c r="D29" s="247" t="s">
        <v>1504</v>
      </c>
    </row>
    <row r="31" spans="2:20" x14ac:dyDescent="0.2">
      <c r="M31" s="807"/>
      <c r="N31" s="807"/>
      <c r="O31" s="807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9" t="s">
        <v>1704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1705</v>
      </c>
      <c r="F5" s="7" t="s">
        <v>1706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1198</v>
      </c>
      <c r="F6" s="47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1707</v>
      </c>
      <c r="G8" s="212" t="s">
        <v>602</v>
      </c>
      <c r="H8" s="212" t="s">
        <v>602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50" t="s">
        <v>228</v>
      </c>
      <c r="F9" s="212" t="s">
        <v>1707</v>
      </c>
      <c r="G9" s="191" t="s">
        <v>602</v>
      </c>
      <c r="H9" s="212" t="s">
        <v>602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228</v>
      </c>
      <c r="F10" s="191" t="s">
        <v>1708</v>
      </c>
      <c r="G10" s="191" t="s">
        <v>602</v>
      </c>
      <c r="H10" s="212" t="s">
        <v>1709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196" t="s">
        <v>228</v>
      </c>
      <c r="F11" s="191" t="s">
        <v>1708</v>
      </c>
      <c r="G11" s="191" t="s">
        <v>1710</v>
      </c>
      <c r="H11" s="88" t="s">
        <v>1541</v>
      </c>
      <c r="I11" s="32" t="s">
        <v>1711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1712</v>
      </c>
      <c r="G12" s="191" t="s">
        <v>1710</v>
      </c>
      <c r="H12" s="88" t="s">
        <v>1541</v>
      </c>
      <c r="I12" s="32" t="s">
        <v>1713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1712</v>
      </c>
      <c r="G13" s="212" t="s">
        <v>1714</v>
      </c>
      <c r="H13" s="88" t="s">
        <v>1541</v>
      </c>
      <c r="I13" s="32" t="s">
        <v>1713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1715</v>
      </c>
      <c r="F14" s="191" t="s">
        <v>1716</v>
      </c>
      <c r="G14" s="212" t="s">
        <v>1714</v>
      </c>
      <c r="H14" s="88" t="s">
        <v>1717</v>
      </c>
      <c r="I14" s="32" t="s">
        <v>1261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1690</v>
      </c>
      <c r="F15" s="191" t="s">
        <v>1351</v>
      </c>
      <c r="G15" s="212" t="s">
        <v>1714</v>
      </c>
      <c r="H15" s="88" t="s">
        <v>1336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1541</v>
      </c>
      <c r="G16" s="212" t="s">
        <v>1718</v>
      </c>
      <c r="H16" s="88" t="s">
        <v>1336</v>
      </c>
      <c r="I16" s="32" t="s">
        <v>334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212" t="s">
        <v>1719</v>
      </c>
      <c r="F17" s="191" t="s">
        <v>1515</v>
      </c>
      <c r="G17" s="212" t="s">
        <v>1718</v>
      </c>
      <c r="H17" s="88" t="s">
        <v>58</v>
      </c>
      <c r="I17" s="32" t="s">
        <v>334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212" t="s">
        <v>1719</v>
      </c>
      <c r="F18" s="191" t="s">
        <v>1515</v>
      </c>
      <c r="G18" s="212" t="s">
        <v>1718</v>
      </c>
      <c r="H18" s="88" t="s">
        <v>58</v>
      </c>
      <c r="I18" s="32" t="s">
        <v>1720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1502</v>
      </c>
    </row>
    <row r="26" spans="2:20" x14ac:dyDescent="0.2">
      <c r="B26" s="56"/>
      <c r="D26" s="58" t="s">
        <v>1503</v>
      </c>
    </row>
    <row r="27" spans="2:20" x14ac:dyDescent="0.2">
      <c r="B27" s="180"/>
      <c r="D27" t="s">
        <v>421</v>
      </c>
    </row>
    <row r="29" spans="2:20" x14ac:dyDescent="0.2">
      <c r="B29" s="127" t="s">
        <v>134</v>
      </c>
      <c r="D29" s="167" t="s">
        <v>1504</v>
      </c>
    </row>
    <row r="31" spans="2:20" x14ac:dyDescent="0.2">
      <c r="M31" s="807"/>
      <c r="N31" s="807"/>
      <c r="O31" s="807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</row>
    <row r="2" spans="2:20" ht="18.75" x14ac:dyDescent="0.2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9" t="s">
        <v>1721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1722</v>
      </c>
      <c r="F5" s="7" t="s">
        <v>1723</v>
      </c>
      <c r="G5" s="7" t="s">
        <v>1724</v>
      </c>
      <c r="H5" s="7" t="s">
        <v>1725</v>
      </c>
      <c r="I5" s="7" t="s">
        <v>1726</v>
      </c>
      <c r="J5" s="7" t="s">
        <v>1727</v>
      </c>
      <c r="K5" s="7" t="s">
        <v>1728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1234</v>
      </c>
      <c r="F8" s="213" t="s">
        <v>61</v>
      </c>
      <c r="G8" s="191" t="s">
        <v>1729</v>
      </c>
      <c r="H8" s="88" t="s">
        <v>1730</v>
      </c>
      <c r="I8" s="32" t="s">
        <v>1731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1234</v>
      </c>
      <c r="F9" s="191" t="s">
        <v>1234</v>
      </c>
      <c r="G9" s="191" t="s">
        <v>1234</v>
      </c>
      <c r="H9" s="214" t="s">
        <v>1730</v>
      </c>
      <c r="I9" s="32" t="s">
        <v>1234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1234</v>
      </c>
      <c r="F10" s="191" t="s">
        <v>1234</v>
      </c>
      <c r="G10" s="191" t="s">
        <v>1732</v>
      </c>
      <c r="H10" s="88" t="s">
        <v>1730</v>
      </c>
      <c r="I10" s="32" t="s">
        <v>1733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1734</v>
      </c>
      <c r="F11" s="191" t="s">
        <v>1234</v>
      </c>
      <c r="G11" s="191" t="s">
        <v>1735</v>
      </c>
      <c r="H11" s="88" t="s">
        <v>1730</v>
      </c>
      <c r="I11" s="32" t="s">
        <v>1736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1734</v>
      </c>
      <c r="F12" s="191" t="s">
        <v>1737</v>
      </c>
      <c r="G12" s="191" t="s">
        <v>1734</v>
      </c>
      <c r="H12" s="88" t="s">
        <v>59</v>
      </c>
      <c r="I12" s="32" t="s">
        <v>1733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1738</v>
      </c>
      <c r="F13" s="191" t="s">
        <v>1737</v>
      </c>
      <c r="G13" s="212" t="s">
        <v>1734</v>
      </c>
      <c r="H13" s="88" t="s">
        <v>59</v>
      </c>
      <c r="I13" s="32" t="s">
        <v>1732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1738</v>
      </c>
      <c r="F14" s="191" t="s">
        <v>1734</v>
      </c>
      <c r="G14" s="212" t="s">
        <v>1739</v>
      </c>
      <c r="H14" s="88" t="s">
        <v>59</v>
      </c>
      <c r="I14" s="32" t="s">
        <v>1740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1741</v>
      </c>
      <c r="F15" s="191" t="s">
        <v>1234</v>
      </c>
      <c r="G15" s="192" t="s">
        <v>1742</v>
      </c>
      <c r="H15" s="88" t="s">
        <v>59</v>
      </c>
      <c r="I15" s="32" t="s">
        <v>1732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1741</v>
      </c>
      <c r="F16" s="191" t="s">
        <v>1734</v>
      </c>
      <c r="G16" s="215" t="s">
        <v>1742</v>
      </c>
      <c r="H16" s="88" t="s">
        <v>1743</v>
      </c>
      <c r="I16" s="32" t="s">
        <v>1744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1745</v>
      </c>
      <c r="F17" s="191" t="s">
        <v>1746</v>
      </c>
      <c r="G17" s="192" t="s">
        <v>1747</v>
      </c>
      <c r="H17" s="88" t="s">
        <v>1748</v>
      </c>
      <c r="I17" s="32" t="s">
        <v>334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1574</v>
      </c>
      <c r="F18" s="191" t="s">
        <v>1746</v>
      </c>
      <c r="G18" s="215" t="s">
        <v>1749</v>
      </c>
      <c r="H18" s="88" t="s">
        <v>1748</v>
      </c>
      <c r="I18" s="32" t="s">
        <v>334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1502</v>
      </c>
    </row>
    <row r="26" spans="2:20" x14ac:dyDescent="0.2">
      <c r="B26" s="56"/>
      <c r="D26" s="58" t="s">
        <v>1503</v>
      </c>
    </row>
    <row r="27" spans="2:20" x14ac:dyDescent="0.2">
      <c r="B27" s="180"/>
      <c r="D27" t="s">
        <v>421</v>
      </c>
    </row>
    <row r="29" spans="2:20" x14ac:dyDescent="0.2">
      <c r="B29" s="127" t="s">
        <v>134</v>
      </c>
      <c r="D29" s="167" t="s">
        <v>1750</v>
      </c>
    </row>
    <row r="30" spans="2:20" x14ac:dyDescent="0.2">
      <c r="D30" t="s">
        <v>1751</v>
      </c>
    </row>
    <row r="31" spans="2:20" x14ac:dyDescent="0.2">
      <c r="M31" s="807"/>
      <c r="N31" s="807"/>
      <c r="O31" s="807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 x14ac:dyDescent="0.2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809" t="s">
        <v>1752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229</v>
      </c>
      <c r="F7" s="123" t="s">
        <v>229</v>
      </c>
      <c r="G7" s="123" t="s">
        <v>229</v>
      </c>
      <c r="H7" s="123" t="s">
        <v>229</v>
      </c>
      <c r="I7" s="123" t="s">
        <v>229</v>
      </c>
      <c r="J7" s="123" t="s">
        <v>229</v>
      </c>
      <c r="K7" s="123" t="s">
        <v>229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32" t="s">
        <v>1753</v>
      </c>
      <c r="G8" s="191" t="s">
        <v>1753</v>
      </c>
      <c r="H8" s="88" t="s">
        <v>1753</v>
      </c>
      <c r="I8" s="32" t="s">
        <v>1753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1"/>
      <c r="F9" s="32" t="s">
        <v>1753</v>
      </c>
      <c r="G9" s="191" t="s">
        <v>1753</v>
      </c>
      <c r="H9" s="88" t="s">
        <v>1753</v>
      </c>
      <c r="I9" s="32" t="s">
        <v>1753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1"/>
      <c r="F10" s="32" t="s">
        <v>1753</v>
      </c>
      <c r="G10" s="191" t="s">
        <v>1753</v>
      </c>
      <c r="H10" s="88" t="s">
        <v>1753</v>
      </c>
      <c r="I10" s="32" t="s">
        <v>1753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1"/>
      <c r="F11" s="32" t="s">
        <v>1754</v>
      </c>
      <c r="G11" s="191" t="s">
        <v>1753</v>
      </c>
      <c r="H11" s="88" t="s">
        <v>1753</v>
      </c>
      <c r="I11" s="32" t="s">
        <v>1753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1"/>
      <c r="F12" s="32" t="s">
        <v>1754</v>
      </c>
      <c r="G12" s="191" t="s">
        <v>1753</v>
      </c>
      <c r="H12" s="88" t="s">
        <v>1753</v>
      </c>
      <c r="I12" s="32" t="s">
        <v>1755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1"/>
      <c r="F13" s="32" t="s">
        <v>1754</v>
      </c>
      <c r="G13" s="192" t="s">
        <v>1753</v>
      </c>
      <c r="H13" s="88" t="s">
        <v>1753</v>
      </c>
      <c r="I13" s="32" t="s">
        <v>1755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1"/>
      <c r="F14" s="32" t="s">
        <v>1756</v>
      </c>
      <c r="G14" s="192" t="s">
        <v>1753</v>
      </c>
      <c r="H14" s="88" t="s">
        <v>1753</v>
      </c>
      <c r="I14" s="32" t="s">
        <v>1755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1"/>
      <c r="F15" s="32" t="s">
        <v>1756</v>
      </c>
      <c r="G15" s="192" t="s">
        <v>1753</v>
      </c>
      <c r="H15" s="88" t="s">
        <v>1757</v>
      </c>
      <c r="I15" s="32" t="s">
        <v>1755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1"/>
      <c r="F16" s="32" t="s">
        <v>1754</v>
      </c>
      <c r="G16" s="192" t="s">
        <v>1753</v>
      </c>
      <c r="H16" s="88" t="s">
        <v>1757</v>
      </c>
      <c r="I16" s="32" t="s">
        <v>1758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1"/>
      <c r="F17" s="32" t="s">
        <v>1754</v>
      </c>
      <c r="G17" s="192" t="s">
        <v>1759</v>
      </c>
      <c r="H17" s="88" t="s">
        <v>1757</v>
      </c>
      <c r="I17" s="32" t="s">
        <v>1758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4"/>
      <c r="F18" s="32" t="s">
        <v>1754</v>
      </c>
      <c r="G18" s="193" t="s">
        <v>1759</v>
      </c>
      <c r="H18" s="88" t="s">
        <v>1757</v>
      </c>
      <c r="I18" s="32" t="s">
        <v>1755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1502</v>
      </c>
    </row>
    <row r="26" spans="2:22" x14ac:dyDescent="0.2">
      <c r="B26" s="56"/>
      <c r="D26" s="58" t="s">
        <v>1503</v>
      </c>
    </row>
    <row r="27" spans="2:22" x14ac:dyDescent="0.2">
      <c r="B27" s="180"/>
      <c r="D27" t="s">
        <v>421</v>
      </c>
    </row>
    <row r="29" spans="2:22" x14ac:dyDescent="0.2">
      <c r="B29" s="127" t="s">
        <v>134</v>
      </c>
      <c r="D29" s="167" t="s">
        <v>1750</v>
      </c>
    </row>
    <row r="30" spans="2:22" x14ac:dyDescent="0.2">
      <c r="D30" t="s">
        <v>1751</v>
      </c>
    </row>
    <row r="31" spans="2:22" x14ac:dyDescent="0.2">
      <c r="M31" s="807"/>
      <c r="N31" s="807"/>
      <c r="O31" s="807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</row>
    <row r="2" spans="2:20" ht="18.75" x14ac:dyDescent="0.2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9" t="s">
        <v>1760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3"/>
      <c r="N3" s="210"/>
      <c r="O3" s="3"/>
      <c r="P3" s="3" t="s">
        <v>1761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1762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1626</v>
      </c>
      <c r="F5" s="7" t="s">
        <v>1763</v>
      </c>
      <c r="G5" s="7" t="s">
        <v>1764</v>
      </c>
      <c r="H5" s="7" t="s">
        <v>1765</v>
      </c>
      <c r="I5" s="7" t="s">
        <v>1766</v>
      </c>
      <c r="J5" s="7" t="s">
        <v>1767</v>
      </c>
      <c r="K5" s="7" t="s">
        <v>1768</v>
      </c>
      <c r="L5" s="61"/>
      <c r="M5" s="172"/>
      <c r="N5" s="113"/>
      <c r="O5" s="113" t="s">
        <v>1764</v>
      </c>
      <c r="P5" s="113" t="s">
        <v>1765</v>
      </c>
      <c r="Q5" s="113" t="s">
        <v>1766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172"/>
      <c r="N6" s="113"/>
      <c r="O6" s="113" t="s">
        <v>1200</v>
      </c>
      <c r="P6" s="113" t="s">
        <v>1201</v>
      </c>
      <c r="Q6" s="113" t="s">
        <v>1202</v>
      </c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1769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1336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1336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1336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1370</v>
      </c>
      <c r="H11" s="88" t="s">
        <v>59</v>
      </c>
      <c r="I11" s="32" t="s">
        <v>1336</v>
      </c>
      <c r="J11" s="191"/>
      <c r="K11" s="192"/>
      <c r="L11" s="61"/>
      <c r="M11" s="87"/>
      <c r="N11" s="200" t="s">
        <v>1770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32" t="s">
        <v>711</v>
      </c>
      <c r="F12" s="191" t="s">
        <v>59</v>
      </c>
      <c r="G12" s="191" t="s">
        <v>1771</v>
      </c>
      <c r="H12" s="88" t="s">
        <v>59</v>
      </c>
      <c r="I12" s="32" t="s">
        <v>1336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1772</v>
      </c>
      <c r="F13" s="191" t="s">
        <v>1773</v>
      </c>
      <c r="G13" s="192" t="s">
        <v>1771</v>
      </c>
      <c r="H13" s="88" t="s">
        <v>1774</v>
      </c>
      <c r="I13" s="32" t="s">
        <v>1775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1776</v>
      </c>
      <c r="F14" s="191" t="s">
        <v>1777</v>
      </c>
      <c r="G14" s="192" t="s">
        <v>1778</v>
      </c>
      <c r="H14" s="88" t="s">
        <v>1537</v>
      </c>
      <c r="I14" s="32" t="s">
        <v>1779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1776</v>
      </c>
      <c r="F15" s="191" t="s">
        <v>1780</v>
      </c>
      <c r="G15" s="192" t="s">
        <v>59</v>
      </c>
      <c r="H15" s="88" t="s">
        <v>1537</v>
      </c>
      <c r="I15" s="32" t="s">
        <v>1779</v>
      </c>
      <c r="J15" s="191"/>
      <c r="K15" s="192"/>
      <c r="L15" s="61"/>
      <c r="M15" s="87"/>
      <c r="N15" s="200" t="s">
        <v>1781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1772</v>
      </c>
      <c r="F16" s="191" t="s">
        <v>1777</v>
      </c>
      <c r="G16" s="192" t="s">
        <v>59</v>
      </c>
      <c r="H16" s="88" t="s">
        <v>1500</v>
      </c>
      <c r="I16" s="32" t="s">
        <v>1779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1772</v>
      </c>
      <c r="F17" s="191" t="s">
        <v>1782</v>
      </c>
      <c r="G17" s="192" t="s">
        <v>1719</v>
      </c>
      <c r="H17" s="88" t="s">
        <v>1500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1772</v>
      </c>
      <c r="F18" s="191" t="s">
        <v>1782</v>
      </c>
      <c r="G18" s="192" t="s">
        <v>1719</v>
      </c>
      <c r="H18" s="88" t="s">
        <v>1500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1783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1502</v>
      </c>
    </row>
    <row r="26" spans="2:20" x14ac:dyDescent="0.2">
      <c r="B26" s="56"/>
      <c r="D26" s="58" t="s">
        <v>1503</v>
      </c>
    </row>
    <row r="27" spans="2:20" x14ac:dyDescent="0.2">
      <c r="B27" s="180"/>
      <c r="D27" t="s">
        <v>421</v>
      </c>
    </row>
    <row r="29" spans="2:20" x14ac:dyDescent="0.2">
      <c r="B29" s="127" t="s">
        <v>134</v>
      </c>
      <c r="D29" s="167" t="s">
        <v>1750</v>
      </c>
    </row>
    <row r="30" spans="2:20" x14ac:dyDescent="0.2">
      <c r="D30" t="s">
        <v>1751</v>
      </c>
    </row>
    <row r="31" spans="2:20" x14ac:dyDescent="0.2">
      <c r="M31" s="807"/>
      <c r="N31" s="807"/>
      <c r="O31" s="807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 x14ac:dyDescent="0.2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809" t="s">
        <v>1784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1785</v>
      </c>
      <c r="F5" s="7" t="s">
        <v>1786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1787</v>
      </c>
      <c r="I8" s="28" t="s">
        <v>1787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1787</v>
      </c>
      <c r="I9" s="28" t="s">
        <v>1787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1787</v>
      </c>
      <c r="I10" s="28" t="s">
        <v>1787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1788</v>
      </c>
      <c r="I11" s="28" t="s">
        <v>1787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1789</v>
      </c>
      <c r="I12" s="28" t="s">
        <v>1787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1789</v>
      </c>
      <c r="I13" s="28" t="s">
        <v>1787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2" t="s">
        <v>1489</v>
      </c>
      <c r="F14" s="28" t="s">
        <v>1790</v>
      </c>
      <c r="G14" s="187"/>
      <c r="H14" s="88" t="s">
        <v>1791</v>
      </c>
      <c r="I14" s="28" t="s">
        <v>1788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2" t="s">
        <v>1489</v>
      </c>
      <c r="F15" s="28" t="s">
        <v>1790</v>
      </c>
      <c r="G15" s="187"/>
      <c r="H15" s="88" t="s">
        <v>1789</v>
      </c>
      <c r="I15" s="28" t="s">
        <v>1788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2" t="s">
        <v>1489</v>
      </c>
      <c r="F16" s="28" t="s">
        <v>1792</v>
      </c>
      <c r="G16" s="187"/>
      <c r="H16" s="88" t="s">
        <v>1793</v>
      </c>
      <c r="I16" s="28" t="s">
        <v>1788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2" t="s">
        <v>1489</v>
      </c>
      <c r="F17" s="28" t="s">
        <v>1792</v>
      </c>
      <c r="G17" s="187"/>
      <c r="H17" s="88" t="s">
        <v>1793</v>
      </c>
      <c r="I17" s="28" t="s">
        <v>1788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0" t="s">
        <v>1489</v>
      </c>
      <c r="F18" s="28" t="s">
        <v>1792</v>
      </c>
      <c r="G18" s="187"/>
      <c r="H18" s="88" t="s">
        <v>1793</v>
      </c>
      <c r="I18" s="28" t="s">
        <v>1788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1502</v>
      </c>
    </row>
    <row r="26" spans="2:22" x14ac:dyDescent="0.2">
      <c r="B26" s="56"/>
      <c r="D26" s="58" t="s">
        <v>1503</v>
      </c>
    </row>
    <row r="27" spans="2:22" x14ac:dyDescent="0.2">
      <c r="B27" s="180"/>
      <c r="D27" t="s">
        <v>421</v>
      </c>
    </row>
    <row r="29" spans="2:22" x14ac:dyDescent="0.2">
      <c r="B29" s="127" t="s">
        <v>134</v>
      </c>
      <c r="D29" s="167" t="s">
        <v>1750</v>
      </c>
    </row>
    <row r="31" spans="2:22" x14ac:dyDescent="0.2">
      <c r="M31" s="807"/>
      <c r="N31" s="807"/>
      <c r="O31" s="807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 x14ac:dyDescent="0.2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809" t="s">
        <v>1794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1795</v>
      </c>
      <c r="F5" s="7" t="s">
        <v>1796</v>
      </c>
      <c r="G5" s="7" t="s">
        <v>1797</v>
      </c>
      <c r="H5" s="7" t="s">
        <v>1798</v>
      </c>
      <c r="I5" s="7" t="s">
        <v>1799</v>
      </c>
      <c r="J5" s="7" t="s">
        <v>1800</v>
      </c>
      <c r="K5" s="7" t="s">
        <v>1801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1502</v>
      </c>
    </row>
    <row r="26" spans="2:22" x14ac:dyDescent="0.2">
      <c r="B26" s="56"/>
      <c r="D26" s="58" t="s">
        <v>1503</v>
      </c>
    </row>
    <row r="27" spans="2:22" x14ac:dyDescent="0.2">
      <c r="B27" s="180"/>
      <c r="D27" t="s">
        <v>421</v>
      </c>
    </row>
    <row r="29" spans="2:22" x14ac:dyDescent="0.2">
      <c r="B29" s="127" t="s">
        <v>134</v>
      </c>
      <c r="D29" s="167" t="s">
        <v>1750</v>
      </c>
    </row>
    <row r="31" spans="2:22" x14ac:dyDescent="0.2">
      <c r="M31" s="807"/>
      <c r="N31" s="807"/>
      <c r="O31" s="807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 x14ac:dyDescent="0.2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809" t="s">
        <v>1802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1803</v>
      </c>
      <c r="F5" s="7" t="s">
        <v>1804</v>
      </c>
      <c r="G5" s="7" t="s">
        <v>1805</v>
      </c>
      <c r="H5" s="7" t="s">
        <v>1806</v>
      </c>
      <c r="I5" s="7" t="s">
        <v>1807</v>
      </c>
      <c r="J5" s="7" t="s">
        <v>1808</v>
      </c>
      <c r="K5" s="7" t="s">
        <v>1809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1810</v>
      </c>
      <c r="F8" s="32" t="s">
        <v>56</v>
      </c>
      <c r="G8" s="32" t="s">
        <v>56</v>
      </c>
      <c r="H8" s="32" t="s">
        <v>56</v>
      </c>
      <c r="I8" s="178" t="s">
        <v>1811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1810</v>
      </c>
      <c r="F9" s="50" t="s">
        <v>56</v>
      </c>
      <c r="G9" s="50" t="s">
        <v>56</v>
      </c>
      <c r="H9" s="50" t="s">
        <v>56</v>
      </c>
      <c r="I9" s="178" t="s">
        <v>1811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1810</v>
      </c>
      <c r="F10" s="50" t="s">
        <v>56</v>
      </c>
      <c r="G10" s="50" t="s">
        <v>56</v>
      </c>
      <c r="H10" s="50" t="s">
        <v>56</v>
      </c>
      <c r="I10" s="178" t="s">
        <v>1811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1812</v>
      </c>
      <c r="F11" s="50" t="s">
        <v>56</v>
      </c>
      <c r="G11" s="50" t="s">
        <v>56</v>
      </c>
      <c r="H11" s="50" t="s">
        <v>56</v>
      </c>
      <c r="I11" s="178" t="s">
        <v>1811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1812</v>
      </c>
      <c r="F12" s="50" t="s">
        <v>1813</v>
      </c>
      <c r="G12" s="50" t="s">
        <v>56</v>
      </c>
      <c r="H12" s="50" t="s">
        <v>56</v>
      </c>
      <c r="I12" s="178" t="s">
        <v>1811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1810</v>
      </c>
      <c r="F13" s="50" t="s">
        <v>1813</v>
      </c>
      <c r="G13" s="50" t="s">
        <v>53</v>
      </c>
      <c r="H13" s="50" t="s">
        <v>745</v>
      </c>
      <c r="I13" s="179" t="s">
        <v>1814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1812</v>
      </c>
      <c r="F14" s="50" t="s">
        <v>1815</v>
      </c>
      <c r="G14" s="50" t="s">
        <v>53</v>
      </c>
      <c r="H14" s="50" t="s">
        <v>745</v>
      </c>
      <c r="I14" s="179" t="s">
        <v>1814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1812</v>
      </c>
      <c r="F15" s="50" t="s">
        <v>1815</v>
      </c>
      <c r="G15" s="50" t="s">
        <v>53</v>
      </c>
      <c r="H15" s="50" t="s">
        <v>745</v>
      </c>
      <c r="I15" s="179" t="s">
        <v>745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1812</v>
      </c>
      <c r="F16" s="50" t="s">
        <v>1815</v>
      </c>
      <c r="G16" s="50" t="s">
        <v>53</v>
      </c>
      <c r="H16" s="50" t="s">
        <v>745</v>
      </c>
      <c r="I16" s="179" t="s">
        <v>745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1812</v>
      </c>
      <c r="F17" s="50" t="s">
        <v>1815</v>
      </c>
      <c r="G17" s="50" t="s">
        <v>53</v>
      </c>
      <c r="H17" s="50" t="s">
        <v>745</v>
      </c>
      <c r="I17" s="179" t="s">
        <v>745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74" t="s">
        <v>1812</v>
      </c>
      <c r="F18" s="174" t="s">
        <v>1815</v>
      </c>
      <c r="G18" s="174" t="s">
        <v>53</v>
      </c>
      <c r="H18" s="50" t="s">
        <v>745</v>
      </c>
      <c r="I18" s="179" t="s">
        <v>745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1703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1502</v>
      </c>
    </row>
    <row r="24" spans="2:22" x14ac:dyDescent="0.2">
      <c r="B24" s="56"/>
      <c r="D24" s="58" t="s">
        <v>1503</v>
      </c>
    </row>
    <row r="27" spans="2:22" x14ac:dyDescent="0.2">
      <c r="B27" s="127" t="s">
        <v>134</v>
      </c>
      <c r="D27" s="167" t="s">
        <v>1816</v>
      </c>
    </row>
    <row r="29" spans="2:22" x14ac:dyDescent="0.2">
      <c r="D29" s="150" t="s">
        <v>1817</v>
      </c>
      <c r="E29" s="176" t="s">
        <v>53</v>
      </c>
      <c r="F29" s="175" t="s">
        <v>1818</v>
      </c>
      <c r="G29" s="175" t="s">
        <v>1819</v>
      </c>
      <c r="H29" s="175" t="s">
        <v>1820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229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 x14ac:dyDescent="0.2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813" t="s">
        <v>1821</v>
      </c>
      <c r="N2" s="814"/>
      <c r="O2" s="814"/>
      <c r="P2" s="814"/>
      <c r="Q2" s="814"/>
      <c r="R2" s="814"/>
      <c r="S2" s="814"/>
      <c r="T2" s="814"/>
      <c r="U2" s="814"/>
      <c r="V2" s="814"/>
    </row>
    <row r="3" spans="2:22" x14ac:dyDescent="0.2">
      <c r="B3" s="809" t="s">
        <v>1822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809" t="s">
        <v>1822</v>
      </c>
      <c r="N3" s="809"/>
      <c r="O3" s="809"/>
      <c r="P3" s="809"/>
      <c r="Q3" s="809"/>
      <c r="R3" s="809"/>
      <c r="S3" s="809"/>
      <c r="T3" s="809"/>
      <c r="U3" s="809"/>
      <c r="V3" s="809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1823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15"/>
      <c r="N5" s="816"/>
      <c r="O5" s="817"/>
      <c r="P5" s="7">
        <v>44935</v>
      </c>
      <c r="Q5" s="7" t="s">
        <v>1823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10" t="s">
        <v>1821</v>
      </c>
      <c r="N7" s="811"/>
      <c r="O7" s="812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1824</v>
      </c>
      <c r="F8" s="28" t="s">
        <v>1824</v>
      </c>
      <c r="G8" s="38" t="s">
        <v>1824</v>
      </c>
      <c r="H8" s="88" t="s">
        <v>1825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1824</v>
      </c>
      <c r="F9" s="30" t="s">
        <v>1824</v>
      </c>
      <c r="G9" s="59" t="s">
        <v>1824</v>
      </c>
      <c r="H9" s="87" t="s">
        <v>1825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1824</v>
      </c>
      <c r="F10" s="30" t="s">
        <v>1824</v>
      </c>
      <c r="G10" s="59" t="s">
        <v>1826</v>
      </c>
      <c r="H10" s="87" t="s">
        <v>1825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1824</v>
      </c>
      <c r="F11" s="30" t="s">
        <v>1824</v>
      </c>
      <c r="G11" s="59" t="s">
        <v>1827</v>
      </c>
      <c r="H11" s="87" t="s">
        <v>1176</v>
      </c>
      <c r="I11" s="170" t="s">
        <v>278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1824</v>
      </c>
      <c r="F12" s="30" t="s">
        <v>1824</v>
      </c>
      <c r="G12" s="59" t="s">
        <v>945</v>
      </c>
      <c r="H12" s="87" t="s">
        <v>1825</v>
      </c>
      <c r="I12" s="170" t="s">
        <v>278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1824</v>
      </c>
      <c r="F13" s="30" t="s">
        <v>1824</v>
      </c>
      <c r="G13" s="40" t="s">
        <v>945</v>
      </c>
      <c r="H13" s="20" t="s">
        <v>54</v>
      </c>
      <c r="I13" s="170" t="s">
        <v>1828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1829</v>
      </c>
      <c r="F14" s="30" t="s">
        <v>1824</v>
      </c>
      <c r="G14" s="40" t="s">
        <v>945</v>
      </c>
      <c r="H14" s="20" t="s">
        <v>278</v>
      </c>
      <c r="I14" s="170" t="s">
        <v>1830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1829</v>
      </c>
      <c r="F15" s="30" t="s">
        <v>1824</v>
      </c>
      <c r="G15" s="40" t="s">
        <v>1831</v>
      </c>
      <c r="H15" s="20" t="s">
        <v>278</v>
      </c>
      <c r="I15" s="171" t="s">
        <v>1832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1829</v>
      </c>
      <c r="F16" s="30" t="s">
        <v>1824</v>
      </c>
      <c r="G16" s="40" t="s">
        <v>1825</v>
      </c>
      <c r="H16" s="20" t="s">
        <v>278</v>
      </c>
      <c r="I16" s="170" t="s">
        <v>1176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1829</v>
      </c>
      <c r="F17" s="30" t="s">
        <v>1833</v>
      </c>
      <c r="G17" s="40" t="s">
        <v>1176</v>
      </c>
      <c r="H17" s="20" t="s">
        <v>1475</v>
      </c>
      <c r="I17" s="170" t="s">
        <v>1176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8" t="s">
        <v>1829</v>
      </c>
      <c r="F18" s="31" t="s">
        <v>1833</v>
      </c>
      <c r="G18" s="40" t="s">
        <v>1834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1703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1502</v>
      </c>
    </row>
    <row r="26" spans="2:22" x14ac:dyDescent="0.2">
      <c r="B26" s="56"/>
      <c r="D26" s="58" t="s">
        <v>1503</v>
      </c>
      <c r="P26" s="90"/>
      <c r="Q26" t="s">
        <v>1835</v>
      </c>
    </row>
    <row r="27" spans="2:22" x14ac:dyDescent="0.2">
      <c r="Q27" t="s">
        <v>1836</v>
      </c>
    </row>
    <row r="29" spans="2:22" x14ac:dyDescent="0.2">
      <c r="B29" s="127" t="s">
        <v>134</v>
      </c>
      <c r="D29" s="167" t="s">
        <v>1837</v>
      </c>
    </row>
    <row r="31" spans="2:22" x14ac:dyDescent="0.2">
      <c r="M31" s="807"/>
      <c r="N31" s="807"/>
      <c r="O31" s="807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 x14ac:dyDescent="0.2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813" t="s">
        <v>1821</v>
      </c>
      <c r="N2" s="814"/>
      <c r="O2" s="814"/>
      <c r="P2" s="814"/>
      <c r="Q2" s="814"/>
      <c r="R2" s="814"/>
      <c r="S2" s="814"/>
      <c r="T2" s="814"/>
      <c r="U2" s="814"/>
      <c r="V2" s="814"/>
    </row>
    <row r="3" spans="2:22" x14ac:dyDescent="0.2">
      <c r="B3" s="809" t="s">
        <v>1838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809" t="s">
        <v>1838</v>
      </c>
      <c r="N3" s="809"/>
      <c r="O3" s="809"/>
      <c r="P3" s="809"/>
      <c r="Q3" s="809"/>
      <c r="R3" s="809"/>
      <c r="S3" s="809"/>
      <c r="T3" s="809"/>
      <c r="U3" s="809"/>
      <c r="V3" s="809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15"/>
      <c r="N5" s="816"/>
      <c r="O5" s="817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 x14ac:dyDescent="0.2">
      <c r="B7" s="124" t="s">
        <v>83</v>
      </c>
      <c r="C7" s="125"/>
      <c r="D7" s="126"/>
      <c r="E7" s="123" t="s">
        <v>1839</v>
      </c>
      <c r="F7" s="123" t="s">
        <v>1839</v>
      </c>
      <c r="G7" s="123" t="s">
        <v>1839</v>
      </c>
      <c r="H7" s="123" t="s">
        <v>1839</v>
      </c>
      <c r="I7" s="123" t="s">
        <v>1839</v>
      </c>
      <c r="J7" s="123" t="s">
        <v>1839</v>
      </c>
      <c r="K7" s="123" t="s">
        <v>1839</v>
      </c>
      <c r="L7" s="70"/>
      <c r="M7" s="810" t="s">
        <v>1821</v>
      </c>
      <c r="N7" s="811"/>
      <c r="O7" s="812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1502</v>
      </c>
    </row>
    <row r="26" spans="2:22" x14ac:dyDescent="0.2">
      <c r="B26" s="56"/>
      <c r="D26" s="58" t="s">
        <v>1503</v>
      </c>
      <c r="P26" s="90"/>
      <c r="Q26" t="s">
        <v>1835</v>
      </c>
    </row>
    <row r="27" spans="2:22" x14ac:dyDescent="0.2">
      <c r="Q27" t="s">
        <v>1836</v>
      </c>
    </row>
    <row r="29" spans="2:22" x14ac:dyDescent="0.2">
      <c r="B29" s="127" t="s">
        <v>134</v>
      </c>
      <c r="D29" s="118" t="s">
        <v>1841</v>
      </c>
    </row>
    <row r="31" spans="2:22" x14ac:dyDescent="0.2">
      <c r="M31" s="807"/>
      <c r="N31" s="807"/>
      <c r="O31" s="807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 x14ac:dyDescent="0.2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813" t="s">
        <v>1821</v>
      </c>
      <c r="N2" s="814"/>
      <c r="O2" s="814"/>
      <c r="P2" s="814"/>
      <c r="Q2" s="814"/>
      <c r="R2" s="814"/>
      <c r="S2" s="814"/>
      <c r="T2" s="814"/>
      <c r="U2" s="814"/>
      <c r="V2" s="814"/>
    </row>
    <row r="3" spans="2:22" x14ac:dyDescent="0.2">
      <c r="B3" s="809" t="s">
        <v>1842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809" t="s">
        <v>1842</v>
      </c>
      <c r="N3" s="809"/>
      <c r="O3" s="809"/>
      <c r="P3" s="809"/>
      <c r="Q3" s="809"/>
      <c r="R3" s="809"/>
      <c r="S3" s="809"/>
      <c r="T3" s="809"/>
      <c r="U3" s="809"/>
      <c r="V3" s="809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15"/>
      <c r="N5" s="816"/>
      <c r="O5" s="817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10" t="s">
        <v>1821</v>
      </c>
      <c r="N7" s="811"/>
      <c r="O7" s="812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469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469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469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469</v>
      </c>
      <c r="G17" s="48" t="s">
        <v>53</v>
      </c>
      <c r="H17" s="20" t="s">
        <v>469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469</v>
      </c>
      <c r="G18" s="48" t="s">
        <v>53</v>
      </c>
      <c r="H18" s="20" t="s">
        <v>469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1502</v>
      </c>
    </row>
    <row r="26" spans="2:22" x14ac:dyDescent="0.2">
      <c r="B26" s="56"/>
      <c r="D26" s="58" t="s">
        <v>1503</v>
      </c>
      <c r="P26" s="90"/>
      <c r="Q26" t="s">
        <v>1835</v>
      </c>
    </row>
    <row r="27" spans="2:22" x14ac:dyDescent="0.2">
      <c r="Q27" t="s">
        <v>1836</v>
      </c>
    </row>
    <row r="29" spans="2:22" x14ac:dyDescent="0.2">
      <c r="B29" s="127" t="s">
        <v>134</v>
      </c>
      <c r="D29" s="118" t="s">
        <v>1841</v>
      </c>
    </row>
    <row r="31" spans="2:22" x14ac:dyDescent="0.2">
      <c r="M31" s="807"/>
      <c r="N31" s="807"/>
      <c r="O31" s="807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 x14ac:dyDescent="0.2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813" t="s">
        <v>1821</v>
      </c>
      <c r="N2" s="814"/>
      <c r="O2" s="814"/>
      <c r="P2" s="814"/>
      <c r="Q2" s="814"/>
      <c r="R2" s="814"/>
      <c r="S2" s="814"/>
      <c r="T2" s="814"/>
      <c r="U2" s="814"/>
      <c r="V2" s="814"/>
    </row>
    <row r="3" spans="2:22" x14ac:dyDescent="0.2">
      <c r="B3" s="809" t="s">
        <v>1843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809" t="s">
        <v>1843</v>
      </c>
      <c r="N3" s="809"/>
      <c r="O3" s="809"/>
      <c r="P3" s="809"/>
      <c r="Q3" s="809"/>
      <c r="R3" s="809"/>
      <c r="S3" s="809"/>
      <c r="T3" s="809"/>
      <c r="U3" s="809"/>
      <c r="V3" s="809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15"/>
      <c r="N5" s="816"/>
      <c r="O5" s="817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726</v>
      </c>
      <c r="I7" s="123" t="s">
        <v>55</v>
      </c>
      <c r="J7" s="119"/>
      <c r="K7" s="119"/>
      <c r="L7" s="70"/>
      <c r="M7" s="810" t="s">
        <v>1821</v>
      </c>
      <c r="N7" s="811"/>
      <c r="O7" s="812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1133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1133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1133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1133</v>
      </c>
      <c r="F16" s="33" t="s">
        <v>55</v>
      </c>
      <c r="G16" s="48" t="s">
        <v>56</v>
      </c>
      <c r="H16" s="20" t="s">
        <v>1133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1133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1133</v>
      </c>
      <c r="F18" s="33" t="s">
        <v>56</v>
      </c>
      <c r="G18" s="48" t="s">
        <v>1133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1502</v>
      </c>
    </row>
    <row r="26" spans="2:22" x14ac:dyDescent="0.2">
      <c r="B26" s="56"/>
      <c r="D26" s="58" t="s">
        <v>1503</v>
      </c>
      <c r="P26" s="90"/>
      <c r="Q26" t="s">
        <v>1835</v>
      </c>
    </row>
    <row r="27" spans="2:22" x14ac:dyDescent="0.2">
      <c r="Q27" t="s">
        <v>1836</v>
      </c>
    </row>
    <row r="29" spans="2:22" x14ac:dyDescent="0.2">
      <c r="B29" s="127" t="s">
        <v>134</v>
      </c>
      <c r="D29" s="118" t="s">
        <v>1841</v>
      </c>
    </row>
    <row r="31" spans="2:22" x14ac:dyDescent="0.2">
      <c r="M31" s="807"/>
      <c r="N31" s="807"/>
      <c r="O31" s="807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 x14ac:dyDescent="0.2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813" t="s">
        <v>1821</v>
      </c>
      <c r="N2" s="814"/>
      <c r="O2" s="814"/>
      <c r="P2" s="814"/>
      <c r="Q2" s="814"/>
      <c r="R2" s="814"/>
      <c r="S2" s="814"/>
      <c r="T2" s="814"/>
      <c r="U2" s="814"/>
      <c r="V2" s="814"/>
    </row>
    <row r="3" spans="2:22" x14ac:dyDescent="0.2">
      <c r="B3" s="809" t="s">
        <v>1844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809" t="s">
        <v>1844</v>
      </c>
      <c r="N3" s="809"/>
      <c r="O3" s="809"/>
      <c r="P3" s="809"/>
      <c r="Q3" s="809"/>
      <c r="R3" s="809"/>
      <c r="S3" s="809"/>
      <c r="T3" s="809"/>
      <c r="U3" s="809"/>
      <c r="V3" s="809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15"/>
      <c r="N5" s="816"/>
      <c r="O5" s="817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 x14ac:dyDescent="0.2">
      <c r="B7" s="124" t="s">
        <v>83</v>
      </c>
      <c r="C7" s="125"/>
      <c r="D7" s="126"/>
      <c r="E7" s="123" t="s">
        <v>726</v>
      </c>
      <c r="F7" s="123" t="s">
        <v>726</v>
      </c>
      <c r="G7" s="123" t="s">
        <v>726</v>
      </c>
      <c r="H7" s="123" t="s">
        <v>726</v>
      </c>
      <c r="I7" s="123" t="s">
        <v>726</v>
      </c>
      <c r="J7" s="119"/>
      <c r="K7" s="119"/>
      <c r="L7" s="70"/>
      <c r="M7" s="810" t="s">
        <v>1821</v>
      </c>
      <c r="N7" s="811"/>
      <c r="O7" s="812"/>
      <c r="P7" s="131"/>
      <c r="Q7" s="128"/>
      <c r="R7" s="128" t="s">
        <v>1845</v>
      </c>
      <c r="S7" s="128" t="s">
        <v>1845</v>
      </c>
      <c r="T7" s="130" t="s">
        <v>1846</v>
      </c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1829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1829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1829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62"/>
      <c r="F14" s="20" t="s">
        <v>504</v>
      </c>
      <c r="G14" s="48" t="s">
        <v>54</v>
      </c>
      <c r="H14" s="20" t="s">
        <v>54</v>
      </c>
      <c r="I14" s="30" t="s">
        <v>1829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63"/>
      <c r="F15" s="33" t="s">
        <v>504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63"/>
      <c r="F16" s="33" t="s">
        <v>504</v>
      </c>
      <c r="G16" s="48" t="s">
        <v>54</v>
      </c>
      <c r="H16" s="20" t="s">
        <v>504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504</v>
      </c>
      <c r="H17" s="20" t="s">
        <v>504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504</v>
      </c>
      <c r="H18" s="20" t="s">
        <v>504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1502</v>
      </c>
    </row>
    <row r="26" spans="2:22" x14ac:dyDescent="0.2">
      <c r="B26" s="56"/>
      <c r="D26" s="58" t="s">
        <v>1503</v>
      </c>
      <c r="P26" s="90"/>
      <c r="Q26" t="s">
        <v>1835</v>
      </c>
    </row>
    <row r="27" spans="2:22" x14ac:dyDescent="0.2">
      <c r="Q27" t="s">
        <v>1836</v>
      </c>
    </row>
    <row r="29" spans="2:22" x14ac:dyDescent="0.2">
      <c r="B29" s="127" t="s">
        <v>134</v>
      </c>
      <c r="D29" s="118" t="s">
        <v>1841</v>
      </c>
    </row>
    <row r="31" spans="2:22" x14ac:dyDescent="0.2">
      <c r="M31" s="807"/>
      <c r="N31" s="807"/>
      <c r="O31" s="807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 x14ac:dyDescent="0.2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813" t="s">
        <v>1821</v>
      </c>
      <c r="N2" s="814"/>
      <c r="O2" s="814"/>
      <c r="P2" s="814"/>
      <c r="Q2" s="814"/>
      <c r="R2" s="814"/>
      <c r="S2" s="814"/>
      <c r="T2" s="814"/>
      <c r="U2" s="814"/>
      <c r="V2" s="814"/>
    </row>
    <row r="3" spans="2:22" x14ac:dyDescent="0.2">
      <c r="B3" s="809" t="s">
        <v>1847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809" t="s">
        <v>1847</v>
      </c>
      <c r="N3" s="809"/>
      <c r="O3" s="809"/>
      <c r="P3" s="809"/>
      <c r="Q3" s="809"/>
      <c r="R3" s="809"/>
      <c r="S3" s="809"/>
      <c r="T3" s="809"/>
      <c r="U3" s="809"/>
      <c r="V3" s="809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15"/>
      <c r="N5" s="816"/>
      <c r="O5" s="817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10" t="s">
        <v>1821</v>
      </c>
      <c r="N7" s="811"/>
      <c r="O7" s="812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1133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1133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1133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1133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1133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1133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1133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1133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1848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1502</v>
      </c>
    </row>
    <row r="26" spans="2:22" x14ac:dyDescent="0.2">
      <c r="B26" s="56"/>
      <c r="D26" s="58" t="s">
        <v>1503</v>
      </c>
      <c r="P26" s="90"/>
      <c r="Q26" t="s">
        <v>1835</v>
      </c>
    </row>
    <row r="27" spans="2:22" x14ac:dyDescent="0.2">
      <c r="Q27" t="s">
        <v>1836</v>
      </c>
    </row>
    <row r="29" spans="2:22" x14ac:dyDescent="0.2">
      <c r="B29" s="127" t="s">
        <v>134</v>
      </c>
      <c r="D29" s="118" t="s">
        <v>1841</v>
      </c>
    </row>
    <row r="31" spans="2:22" x14ac:dyDescent="0.2">
      <c r="D31" s="102" t="s">
        <v>1130</v>
      </c>
      <c r="E31" s="102"/>
      <c r="F31" s="79"/>
      <c r="G31" s="79"/>
      <c r="H31" s="79"/>
      <c r="I31" s="79"/>
      <c r="J31" s="79"/>
      <c r="K31" s="149"/>
      <c r="M31" s="807"/>
      <c r="N31" s="807"/>
      <c r="O31" s="807"/>
    </row>
    <row r="32" spans="2:22" x14ac:dyDescent="0.2">
      <c r="D32" s="103" t="s">
        <v>726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1022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1817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 x14ac:dyDescent="0.2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813" t="s">
        <v>1821</v>
      </c>
      <c r="N2" s="814"/>
      <c r="O2" s="814"/>
      <c r="P2" s="814"/>
      <c r="Q2" s="814"/>
      <c r="R2" s="814"/>
      <c r="S2" s="814"/>
      <c r="T2" s="814"/>
      <c r="U2" s="814"/>
      <c r="V2" s="814"/>
    </row>
    <row r="3" spans="2:22" x14ac:dyDescent="0.2">
      <c r="B3" s="809" t="s">
        <v>1849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809" t="s">
        <v>1849</v>
      </c>
      <c r="N3" s="809"/>
      <c r="O3" s="809"/>
      <c r="P3" s="809"/>
      <c r="Q3" s="809"/>
      <c r="R3" s="809"/>
      <c r="S3" s="809"/>
      <c r="T3" s="809"/>
      <c r="U3" s="809"/>
      <c r="V3" s="809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15"/>
      <c r="N5" s="816"/>
      <c r="O5" s="817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10" t="s">
        <v>1821</v>
      </c>
      <c r="N7" s="811"/>
      <c r="O7" s="812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1850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1851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1851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1133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1133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1850</v>
      </c>
      <c r="F14" s="20" t="s">
        <v>1851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1850</v>
      </c>
      <c r="F15" s="33" t="s">
        <v>1851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08" t="s">
        <v>1852</v>
      </c>
      <c r="F16" s="33" t="s">
        <v>1851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16" t="s">
        <v>1851</v>
      </c>
      <c r="F17" s="33" t="s">
        <v>1851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35" t="s">
        <v>1851</v>
      </c>
      <c r="F18" s="136" t="s">
        <v>1133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1502</v>
      </c>
    </row>
    <row r="26" spans="2:22" x14ac:dyDescent="0.2">
      <c r="B26" s="56"/>
      <c r="D26" s="58" t="s">
        <v>1503</v>
      </c>
      <c r="P26" s="90"/>
      <c r="Q26" t="s">
        <v>1835</v>
      </c>
    </row>
    <row r="27" spans="2:22" x14ac:dyDescent="0.2">
      <c r="Q27" t="s">
        <v>1836</v>
      </c>
    </row>
    <row r="29" spans="2:22" x14ac:dyDescent="0.2">
      <c r="B29" s="127" t="s">
        <v>134</v>
      </c>
      <c r="D29" s="118" t="s">
        <v>1841</v>
      </c>
    </row>
    <row r="31" spans="2:22" x14ac:dyDescent="0.2">
      <c r="M31" s="807"/>
      <c r="N31" s="807"/>
      <c r="O31" s="807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 x14ac:dyDescent="0.2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813" t="s">
        <v>1821</v>
      </c>
      <c r="N2" s="814"/>
      <c r="O2" s="814"/>
      <c r="P2" s="814"/>
      <c r="Q2" s="814"/>
      <c r="R2" s="814"/>
      <c r="S2" s="814"/>
      <c r="T2" s="814"/>
      <c r="U2" s="814"/>
      <c r="V2" s="814"/>
    </row>
    <row r="3" spans="2:22" x14ac:dyDescent="0.2">
      <c r="B3" s="809" t="s">
        <v>1853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809" t="s">
        <v>1853</v>
      </c>
      <c r="N3" s="809"/>
      <c r="O3" s="809"/>
      <c r="P3" s="809"/>
      <c r="Q3" s="809"/>
      <c r="R3" s="809"/>
      <c r="S3" s="809"/>
      <c r="T3" s="809"/>
      <c r="U3" s="809"/>
      <c r="V3" s="809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15"/>
      <c r="N5" s="816"/>
      <c r="O5" s="817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1198</v>
      </c>
      <c r="F6" s="47" t="s">
        <v>1199</v>
      </c>
      <c r="G6" s="112" t="s">
        <v>1200</v>
      </c>
      <c r="H6" s="112" t="s">
        <v>1201</v>
      </c>
      <c r="I6" s="23" t="s">
        <v>1202</v>
      </c>
      <c r="J6" s="22" t="s">
        <v>1203</v>
      </c>
      <c r="K6" s="46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69" t="s">
        <v>1203</v>
      </c>
      <c r="V6" s="100" t="s">
        <v>1204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504</v>
      </c>
      <c r="H7" s="32" t="s">
        <v>504</v>
      </c>
      <c r="I7" s="28" t="s">
        <v>53</v>
      </c>
      <c r="J7" s="38"/>
      <c r="K7" s="38"/>
      <c r="L7" s="61"/>
      <c r="M7" s="810" t="s">
        <v>1821</v>
      </c>
      <c r="N7" s="811"/>
      <c r="O7" s="812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1478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504</v>
      </c>
      <c r="F9" s="108" t="s">
        <v>504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504</v>
      </c>
      <c r="F10" s="108" t="s">
        <v>504</v>
      </c>
      <c r="G10" s="50" t="s">
        <v>231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1829</v>
      </c>
      <c r="F11" s="33" t="s">
        <v>1854</v>
      </c>
      <c r="G11" s="50" t="s">
        <v>231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102</v>
      </c>
      <c r="C12" s="3" t="s">
        <v>85</v>
      </c>
      <c r="D12" s="2" t="s">
        <v>106</v>
      </c>
      <c r="E12" s="108" t="s">
        <v>1829</v>
      </c>
      <c r="F12" s="33" t="s">
        <v>1636</v>
      </c>
      <c r="G12" s="50" t="s">
        <v>1137</v>
      </c>
      <c r="H12" s="50" t="s">
        <v>1206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106</v>
      </c>
      <c r="C13" s="3" t="s">
        <v>85</v>
      </c>
      <c r="D13" s="2" t="s">
        <v>109</v>
      </c>
      <c r="E13" s="108" t="s">
        <v>1829</v>
      </c>
      <c r="F13" s="33" t="s">
        <v>1636</v>
      </c>
      <c r="G13" s="33" t="s">
        <v>1636</v>
      </c>
      <c r="H13" s="33" t="s">
        <v>1636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109</v>
      </c>
      <c r="C14" s="3" t="s">
        <v>85</v>
      </c>
      <c r="D14" s="2" t="s">
        <v>111</v>
      </c>
      <c r="E14" s="108" t="s">
        <v>1829</v>
      </c>
      <c r="F14" s="33" t="s">
        <v>1636</v>
      </c>
      <c r="G14" s="33" t="s">
        <v>1636</v>
      </c>
      <c r="H14" s="33" t="s">
        <v>1636</v>
      </c>
      <c r="I14" s="30" t="s">
        <v>1855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111</v>
      </c>
      <c r="C15" s="3" t="s">
        <v>85</v>
      </c>
      <c r="D15" s="2" t="s">
        <v>113</v>
      </c>
      <c r="E15" s="108" t="s">
        <v>1206</v>
      </c>
      <c r="F15" s="33" t="s">
        <v>292</v>
      </c>
      <c r="G15" s="33" t="s">
        <v>1636</v>
      </c>
      <c r="H15" s="33" t="s">
        <v>1636</v>
      </c>
      <c r="I15" s="30" t="s">
        <v>231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113</v>
      </c>
      <c r="C16" s="3" t="s">
        <v>85</v>
      </c>
      <c r="D16" s="2" t="s">
        <v>115</v>
      </c>
      <c r="E16" s="116" t="s">
        <v>1636</v>
      </c>
      <c r="F16" s="33" t="s">
        <v>292</v>
      </c>
      <c r="G16" s="33" t="s">
        <v>1636</v>
      </c>
      <c r="H16" s="33" t="s">
        <v>1636</v>
      </c>
      <c r="I16" s="30" t="s">
        <v>231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115</v>
      </c>
      <c r="C17" s="9" t="s">
        <v>85</v>
      </c>
      <c r="D17" s="45" t="s">
        <v>117</v>
      </c>
      <c r="E17" s="117" t="s">
        <v>1636</v>
      </c>
      <c r="F17" s="51" t="s">
        <v>56</v>
      </c>
      <c r="G17" s="51" t="s">
        <v>1133</v>
      </c>
      <c r="H17" s="51" t="s">
        <v>1133</v>
      </c>
      <c r="I17" s="31" t="s">
        <v>231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1840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1502</v>
      </c>
    </row>
    <row r="25" spans="2:22" x14ac:dyDescent="0.2">
      <c r="B25" s="56"/>
      <c r="D25" s="58" t="s">
        <v>1503</v>
      </c>
      <c r="P25" s="90"/>
      <c r="Q25" t="s">
        <v>1835</v>
      </c>
    </row>
    <row r="26" spans="2:22" x14ac:dyDescent="0.2">
      <c r="Q26" t="s">
        <v>1836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 x14ac:dyDescent="0.2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813" t="s">
        <v>1821</v>
      </c>
      <c r="N2" s="814"/>
      <c r="O2" s="814"/>
      <c r="P2" s="814"/>
      <c r="Q2" s="814"/>
      <c r="R2" s="814"/>
      <c r="S2" s="814"/>
      <c r="T2" s="814"/>
      <c r="U2" s="814"/>
      <c r="V2" s="814"/>
    </row>
    <row r="3" spans="2:22" x14ac:dyDescent="0.2">
      <c r="B3" s="809" t="s">
        <v>1856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809" t="s">
        <v>1856</v>
      </c>
      <c r="N3" s="809"/>
      <c r="O3" s="809"/>
      <c r="P3" s="809"/>
      <c r="Q3" s="809"/>
      <c r="R3" s="809"/>
      <c r="S3" s="809"/>
      <c r="T3" s="809"/>
      <c r="U3" s="809"/>
      <c r="V3" s="809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15"/>
      <c r="N5" s="816"/>
      <c r="O5" s="817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1198</v>
      </c>
      <c r="F6" s="47" t="s">
        <v>1199</v>
      </c>
      <c r="G6" s="112" t="s">
        <v>1200</v>
      </c>
      <c r="H6" s="112" t="s">
        <v>1201</v>
      </c>
      <c r="I6" s="113" t="s">
        <v>1202</v>
      </c>
      <c r="J6" s="22" t="s">
        <v>1203</v>
      </c>
      <c r="K6" s="46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69" t="s">
        <v>1203</v>
      </c>
      <c r="V6" s="100" t="s">
        <v>1204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726</v>
      </c>
      <c r="G7" s="50" t="s">
        <v>726</v>
      </c>
      <c r="H7" s="50" t="s">
        <v>728</v>
      </c>
      <c r="I7" s="30" t="s">
        <v>726</v>
      </c>
      <c r="J7" s="38"/>
      <c r="K7" s="38"/>
      <c r="L7" s="61"/>
      <c r="M7" s="810" t="s">
        <v>1821</v>
      </c>
      <c r="N7" s="811"/>
      <c r="O7" s="812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726</v>
      </c>
      <c r="G8" s="50" t="s">
        <v>726</v>
      </c>
      <c r="H8" s="50" t="s">
        <v>728</v>
      </c>
      <c r="I8" s="30" t="s">
        <v>726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1000</v>
      </c>
      <c r="G9" s="50" t="s">
        <v>1000</v>
      </c>
      <c r="H9" s="50" t="s">
        <v>1000</v>
      </c>
      <c r="I9" s="30" t="s">
        <v>1000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292</v>
      </c>
      <c r="F10" s="33" t="s">
        <v>1000</v>
      </c>
      <c r="G10" s="33" t="s">
        <v>1000</v>
      </c>
      <c r="H10" s="33" t="s">
        <v>1000</v>
      </c>
      <c r="I10" s="48" t="s">
        <v>1000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292</v>
      </c>
      <c r="F11" s="33" t="s">
        <v>1000</v>
      </c>
      <c r="G11" s="33" t="s">
        <v>1000</v>
      </c>
      <c r="H11" s="33" t="s">
        <v>1000</v>
      </c>
      <c r="I11" s="48" t="s">
        <v>1000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108" t="s">
        <v>292</v>
      </c>
      <c r="F12" s="33" t="s">
        <v>1000</v>
      </c>
      <c r="G12" s="33" t="s">
        <v>1000</v>
      </c>
      <c r="H12" s="33" t="s">
        <v>53</v>
      </c>
      <c r="I12" s="48" t="s">
        <v>1000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108" t="s">
        <v>1636</v>
      </c>
      <c r="F13" s="33" t="s">
        <v>1857</v>
      </c>
      <c r="G13" s="33" t="s">
        <v>1857</v>
      </c>
      <c r="H13" s="33" t="s">
        <v>1850</v>
      </c>
      <c r="I13" s="48" t="s">
        <v>1857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109</v>
      </c>
      <c r="C14" s="3" t="s">
        <v>85</v>
      </c>
      <c r="D14" s="2" t="s">
        <v>111</v>
      </c>
      <c r="E14" s="108" t="s">
        <v>1636</v>
      </c>
      <c r="F14" s="33" t="s">
        <v>1857</v>
      </c>
      <c r="G14" s="33" t="s">
        <v>1857</v>
      </c>
      <c r="H14" s="33" t="s">
        <v>1850</v>
      </c>
      <c r="I14" s="48" t="s">
        <v>1857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111</v>
      </c>
      <c r="C15" s="3" t="s">
        <v>85</v>
      </c>
      <c r="D15" s="2" t="s">
        <v>113</v>
      </c>
      <c r="E15" s="108" t="s">
        <v>1636</v>
      </c>
      <c r="F15" s="33" t="s">
        <v>1858</v>
      </c>
      <c r="G15" s="111" t="s">
        <v>1857</v>
      </c>
      <c r="H15" s="33" t="s">
        <v>1850</v>
      </c>
      <c r="I15" s="48" t="s">
        <v>1858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113</v>
      </c>
      <c r="C16" s="3" t="s">
        <v>85</v>
      </c>
      <c r="D16" s="2" t="s">
        <v>115</v>
      </c>
      <c r="E16" s="108" t="s">
        <v>1636</v>
      </c>
      <c r="F16" s="33" t="s">
        <v>1858</v>
      </c>
      <c r="G16" s="33" t="s">
        <v>1857</v>
      </c>
      <c r="H16" s="33" t="s">
        <v>1850</v>
      </c>
      <c r="I16" s="48" t="s">
        <v>1858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115</v>
      </c>
      <c r="C17" s="9" t="s">
        <v>85</v>
      </c>
      <c r="D17" s="45" t="s">
        <v>117</v>
      </c>
      <c r="E17" s="109" t="s">
        <v>1636</v>
      </c>
      <c r="F17" s="51" t="s">
        <v>1858</v>
      </c>
      <c r="G17" s="51" t="s">
        <v>1857</v>
      </c>
      <c r="H17" s="51" t="s">
        <v>53</v>
      </c>
      <c r="I17" s="49" t="s">
        <v>469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1859</v>
      </c>
      <c r="R18" s="91" t="s">
        <v>1022</v>
      </c>
      <c r="S18" s="91" t="s">
        <v>1022</v>
      </c>
      <c r="T18" s="91"/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1859</v>
      </c>
      <c r="R19" s="91" t="s">
        <v>1022</v>
      </c>
      <c r="S19" s="91" t="s">
        <v>1022</v>
      </c>
      <c r="T19" s="91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1859</v>
      </c>
      <c r="R20" s="91" t="s">
        <v>1022</v>
      </c>
      <c r="S20" s="91" t="s">
        <v>1022</v>
      </c>
      <c r="T20" s="72"/>
      <c r="U20" s="72"/>
      <c r="V20" s="72"/>
    </row>
    <row r="21" spans="2:22" x14ac:dyDescent="0.2">
      <c r="B21" s="58" t="s">
        <v>1840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1859</v>
      </c>
      <c r="R21" s="91" t="s">
        <v>1022</v>
      </c>
      <c r="S21" s="91" t="s">
        <v>1022</v>
      </c>
      <c r="T21" s="72"/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1859</v>
      </c>
      <c r="R22" s="91" t="s">
        <v>1022</v>
      </c>
      <c r="S22" s="91" t="s">
        <v>1022</v>
      </c>
      <c r="T22" s="76"/>
      <c r="U22" s="76"/>
      <c r="V22" s="76"/>
    </row>
    <row r="24" spans="2:22" x14ac:dyDescent="0.2">
      <c r="B24" s="55"/>
      <c r="D24" s="58" t="s">
        <v>1502</v>
      </c>
    </row>
    <row r="25" spans="2:22" x14ac:dyDescent="0.2">
      <c r="B25" s="56"/>
      <c r="D25" s="58" t="s">
        <v>1503</v>
      </c>
      <c r="P25" s="90"/>
      <c r="Q25" t="s">
        <v>1835</v>
      </c>
    </row>
    <row r="26" spans="2:22" x14ac:dyDescent="0.2">
      <c r="Q26" t="s">
        <v>1836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 x14ac:dyDescent="0.25">
      <c r="B2" s="808" t="s">
        <v>78</v>
      </c>
      <c r="C2" s="821"/>
      <c r="D2" s="821"/>
      <c r="E2" s="821"/>
      <c r="F2" s="821"/>
      <c r="G2" s="821"/>
      <c r="H2" s="821"/>
      <c r="I2" s="821"/>
      <c r="J2" s="821"/>
      <c r="K2" s="821"/>
      <c r="L2" s="61"/>
      <c r="M2" s="813" t="s">
        <v>1821</v>
      </c>
      <c r="N2" s="814"/>
      <c r="O2" s="814"/>
      <c r="P2" s="814"/>
      <c r="Q2" s="814"/>
      <c r="R2" s="814"/>
      <c r="S2" s="814"/>
      <c r="T2" s="814"/>
      <c r="U2" s="814"/>
      <c r="V2" s="814"/>
    </row>
    <row r="3" spans="2:22" x14ac:dyDescent="0.2">
      <c r="B3" s="809" t="s">
        <v>1860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807" t="s">
        <v>1860</v>
      </c>
      <c r="N3" s="807"/>
      <c r="O3" s="807"/>
      <c r="P3" s="807"/>
      <c r="Q3" s="807"/>
      <c r="R3" s="807"/>
      <c r="S3" s="807"/>
      <c r="T3" s="807"/>
      <c r="U3" s="807"/>
      <c r="V3" s="807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15"/>
      <c r="N5" s="816"/>
      <c r="O5" s="817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1198</v>
      </c>
      <c r="F6" s="46" t="s">
        <v>1199</v>
      </c>
      <c r="G6" s="46" t="s">
        <v>1200</v>
      </c>
      <c r="H6" s="47" t="s">
        <v>1201</v>
      </c>
      <c r="I6" s="23" t="s">
        <v>1202</v>
      </c>
      <c r="J6" s="22" t="s">
        <v>1203</v>
      </c>
      <c r="K6" s="46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69" t="s">
        <v>1203</v>
      </c>
      <c r="V6" s="100" t="s">
        <v>1204</v>
      </c>
    </row>
    <row r="7" spans="2:22" x14ac:dyDescent="0.2">
      <c r="B7" s="12" t="s">
        <v>92</v>
      </c>
      <c r="C7" s="3" t="s">
        <v>85</v>
      </c>
      <c r="D7" s="2" t="s">
        <v>94</v>
      </c>
      <c r="E7" s="28"/>
      <c r="F7" s="88"/>
      <c r="G7" s="28" t="s">
        <v>231</v>
      </c>
      <c r="H7" s="28" t="s">
        <v>231</v>
      </c>
      <c r="I7" s="28" t="s">
        <v>54</v>
      </c>
      <c r="J7" s="28"/>
      <c r="K7" s="38"/>
      <c r="L7" s="61"/>
      <c r="M7" s="810" t="s">
        <v>1821</v>
      </c>
      <c r="N7" s="811"/>
      <c r="O7" s="812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30"/>
      <c r="F8" s="87"/>
      <c r="G8" s="30" t="s">
        <v>231</v>
      </c>
      <c r="H8" s="30" t="s">
        <v>231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1861</v>
      </c>
      <c r="V8" s="91" t="s">
        <v>878</v>
      </c>
    </row>
    <row r="9" spans="2:22" x14ac:dyDescent="0.2">
      <c r="B9" s="12" t="s">
        <v>95</v>
      </c>
      <c r="C9" s="3" t="s">
        <v>85</v>
      </c>
      <c r="D9" s="2" t="s">
        <v>97</v>
      </c>
      <c r="E9" s="30"/>
      <c r="F9" s="87"/>
      <c r="G9" s="30" t="s">
        <v>231</v>
      </c>
      <c r="H9" s="30" t="s">
        <v>231</v>
      </c>
      <c r="I9" s="30" t="s">
        <v>231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1861</v>
      </c>
      <c r="V9" s="91" t="s">
        <v>878</v>
      </c>
    </row>
    <row r="10" spans="2:22" x14ac:dyDescent="0.2">
      <c r="B10" s="12" t="s">
        <v>97</v>
      </c>
      <c r="C10" s="3" t="s">
        <v>85</v>
      </c>
      <c r="D10" s="2" t="s">
        <v>100</v>
      </c>
      <c r="E10" s="30"/>
      <c r="F10" s="20"/>
      <c r="G10" s="30" t="s">
        <v>231</v>
      </c>
      <c r="H10" s="30" t="s">
        <v>231</v>
      </c>
      <c r="I10" s="30" t="s">
        <v>231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1862</v>
      </c>
      <c r="U10" s="97" t="s">
        <v>1861</v>
      </c>
      <c r="V10" s="91" t="s">
        <v>878</v>
      </c>
    </row>
    <row r="11" spans="2:22" x14ac:dyDescent="0.2">
      <c r="B11" s="12" t="s">
        <v>100</v>
      </c>
      <c r="C11" s="3" t="s">
        <v>85</v>
      </c>
      <c r="D11" s="2" t="s">
        <v>102</v>
      </c>
      <c r="E11" s="30"/>
      <c r="F11" s="20"/>
      <c r="G11" s="30" t="s">
        <v>231</v>
      </c>
      <c r="H11" s="30" t="s">
        <v>56</v>
      </c>
      <c r="I11" s="30" t="s">
        <v>231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1862</v>
      </c>
      <c r="U11" s="97" t="s">
        <v>1861</v>
      </c>
      <c r="V11" s="91" t="s">
        <v>878</v>
      </c>
    </row>
    <row r="12" spans="2:22" x14ac:dyDescent="0.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1137</v>
      </c>
      <c r="H12" s="89" t="s">
        <v>1133</v>
      </c>
      <c r="I12" s="30" t="s">
        <v>1833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1862</v>
      </c>
      <c r="U12" s="97" t="s">
        <v>1861</v>
      </c>
      <c r="V12" s="91" t="s">
        <v>878</v>
      </c>
    </row>
    <row r="13" spans="2:22" x14ac:dyDescent="0.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1137</v>
      </c>
      <c r="H13" s="89" t="s">
        <v>1133</v>
      </c>
      <c r="I13" s="30" t="s">
        <v>1206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1862</v>
      </c>
      <c r="U13" s="97" t="s">
        <v>1861</v>
      </c>
      <c r="V13" s="91" t="s">
        <v>878</v>
      </c>
    </row>
    <row r="14" spans="2:22" x14ac:dyDescent="0.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1137</v>
      </c>
      <c r="H14" s="89" t="s">
        <v>1863</v>
      </c>
      <c r="I14" s="30" t="s">
        <v>1206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1862</v>
      </c>
      <c r="U14" s="97" t="s">
        <v>1861</v>
      </c>
      <c r="V14" s="91" t="s">
        <v>1862</v>
      </c>
    </row>
    <row r="15" spans="2:22" x14ac:dyDescent="0.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1137</v>
      </c>
      <c r="H15" s="89" t="s">
        <v>1133</v>
      </c>
      <c r="I15" s="30" t="s">
        <v>1206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1862</v>
      </c>
      <c r="U15" s="97" t="s">
        <v>1861</v>
      </c>
      <c r="V15" s="91" t="s">
        <v>1862</v>
      </c>
    </row>
    <row r="16" spans="2:22" x14ac:dyDescent="0.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1137</v>
      </c>
      <c r="H16" s="89" t="s">
        <v>1133</v>
      </c>
      <c r="I16" s="30" t="s">
        <v>1206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1862</v>
      </c>
      <c r="U16" s="97" t="s">
        <v>1861</v>
      </c>
      <c r="V16" s="91" t="s">
        <v>1862</v>
      </c>
    </row>
    <row r="17" spans="2:22" x14ac:dyDescent="0.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1137</v>
      </c>
      <c r="H17" s="107" t="s">
        <v>1133</v>
      </c>
      <c r="I17" s="31" t="s">
        <v>1864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1862</v>
      </c>
      <c r="S17" s="72"/>
      <c r="T17" s="97" t="s">
        <v>1862</v>
      </c>
      <c r="U17" s="97" t="s">
        <v>1861</v>
      </c>
      <c r="V17" s="91" t="s">
        <v>1862</v>
      </c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1862</v>
      </c>
      <c r="S18" s="72"/>
      <c r="T18" s="91" t="s">
        <v>1862</v>
      </c>
      <c r="U18" s="96"/>
      <c r="V18" s="91" t="s">
        <v>1862</v>
      </c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1862</v>
      </c>
      <c r="S19" s="72"/>
      <c r="T19" s="91" t="s">
        <v>1862</v>
      </c>
      <c r="U19" s="96"/>
      <c r="V19" s="91" t="s">
        <v>1862</v>
      </c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1862</v>
      </c>
      <c r="S20" s="72"/>
      <c r="T20" s="91" t="s">
        <v>1862</v>
      </c>
      <c r="U20" s="96"/>
      <c r="V20" s="91" t="s">
        <v>1862</v>
      </c>
    </row>
    <row r="21" spans="2:22" x14ac:dyDescent="0.2">
      <c r="B21" s="58" t="s">
        <v>1840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1862</v>
      </c>
      <c r="U21" s="96"/>
      <c r="V21" s="91" t="s">
        <v>1862</v>
      </c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1502</v>
      </c>
    </row>
    <row r="25" spans="2:22" x14ac:dyDescent="0.2">
      <c r="B25" s="56"/>
      <c r="D25" s="58" t="s">
        <v>1503</v>
      </c>
      <c r="P25" s="90"/>
      <c r="Q25" t="s">
        <v>1835</v>
      </c>
    </row>
    <row r="26" spans="2:22" x14ac:dyDescent="0.2">
      <c r="Q26" t="s">
        <v>1836</v>
      </c>
    </row>
    <row r="27" spans="2:22" x14ac:dyDescent="0.2">
      <c r="D27" s="102" t="s">
        <v>1130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726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1022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1817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37890625" customWidth="1"/>
    <col min="5" max="11" width="18.6953125" customWidth="1"/>
    <col min="16" max="22" width="18.6953125" customWidth="1"/>
  </cols>
  <sheetData>
    <row r="1" spans="2:22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x14ac:dyDescent="0.2">
      <c r="B2" s="807" t="s">
        <v>1865</v>
      </c>
      <c r="C2" s="807"/>
      <c r="D2" s="807"/>
      <c r="E2" s="807"/>
      <c r="F2" s="807"/>
      <c r="G2" s="807"/>
      <c r="H2" s="807"/>
      <c r="I2" s="807"/>
      <c r="J2" s="807"/>
      <c r="K2" s="807"/>
      <c r="L2" s="807"/>
      <c r="M2" s="807"/>
      <c r="N2" s="807"/>
      <c r="O2" s="807"/>
      <c r="P2" s="807"/>
      <c r="Q2" s="807"/>
      <c r="R2" s="807"/>
      <c r="S2" s="807"/>
      <c r="T2" s="807"/>
      <c r="U2" s="807"/>
      <c r="V2" s="807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808" t="s">
        <v>78</v>
      </c>
      <c r="C4" s="821"/>
      <c r="D4" s="821"/>
      <c r="E4" s="821"/>
      <c r="F4" s="821"/>
      <c r="G4" s="821"/>
      <c r="H4" s="821"/>
      <c r="I4" s="821"/>
      <c r="J4" s="821"/>
      <c r="K4" s="821"/>
      <c r="L4" s="61"/>
      <c r="M4" s="813" t="s">
        <v>1821</v>
      </c>
      <c r="N4" s="814"/>
      <c r="O4" s="814"/>
      <c r="P4" s="814"/>
      <c r="Q4" s="814"/>
      <c r="R4" s="814"/>
      <c r="S4" s="814"/>
      <c r="T4" s="814"/>
      <c r="U4" s="814"/>
      <c r="V4" s="814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15"/>
      <c r="N5" s="816"/>
      <c r="O5" s="817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1198</v>
      </c>
      <c r="F6" s="46" t="s">
        <v>1199</v>
      </c>
      <c r="G6" s="46" t="s">
        <v>1200</v>
      </c>
      <c r="H6" s="47" t="s">
        <v>1201</v>
      </c>
      <c r="I6" s="23" t="s">
        <v>1202</v>
      </c>
      <c r="J6" s="22" t="s">
        <v>1203</v>
      </c>
      <c r="K6" s="46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66" t="s">
        <v>1203</v>
      </c>
      <c r="V6" s="67" t="s">
        <v>1204</v>
      </c>
    </row>
    <row r="7" spans="2:22" x14ac:dyDescent="0.2">
      <c r="B7" s="12" t="s">
        <v>92</v>
      </c>
      <c r="C7" s="3" t="s">
        <v>85</v>
      </c>
      <c r="D7" s="2" t="s">
        <v>94</v>
      </c>
      <c r="E7" s="28" t="s">
        <v>231</v>
      </c>
      <c r="F7" s="38" t="s">
        <v>231</v>
      </c>
      <c r="G7" s="52" t="s">
        <v>231</v>
      </c>
      <c r="H7" s="37" t="s">
        <v>56</v>
      </c>
      <c r="I7" s="32" t="s">
        <v>231</v>
      </c>
      <c r="J7" s="28"/>
      <c r="K7" s="38"/>
      <c r="L7" s="61"/>
      <c r="M7" s="810" t="s">
        <v>1821</v>
      </c>
      <c r="N7" s="811"/>
      <c r="O7" s="812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94</v>
      </c>
      <c r="C8" s="3" t="s">
        <v>85</v>
      </c>
      <c r="D8" s="2" t="s">
        <v>95</v>
      </c>
      <c r="E8" s="30" t="s">
        <v>231</v>
      </c>
      <c r="F8" s="59" t="s">
        <v>231</v>
      </c>
      <c r="G8" s="30" t="s">
        <v>231</v>
      </c>
      <c r="H8" s="27" t="s">
        <v>56</v>
      </c>
      <c r="I8" s="33" t="s">
        <v>231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30" t="s">
        <v>231</v>
      </c>
      <c r="F9" s="59" t="s">
        <v>1855</v>
      </c>
      <c r="G9" s="30" t="s">
        <v>231</v>
      </c>
      <c r="H9" s="15" t="s">
        <v>56</v>
      </c>
      <c r="I9" s="33" t="s">
        <v>231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30" t="s">
        <v>231</v>
      </c>
      <c r="F10" s="60" t="s">
        <v>1855</v>
      </c>
      <c r="G10" s="78" t="s">
        <v>1855</v>
      </c>
      <c r="H10" s="14" t="s">
        <v>56</v>
      </c>
      <c r="I10" s="33" t="s">
        <v>231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30" t="s">
        <v>231</v>
      </c>
      <c r="F11" s="60" t="s">
        <v>1000</v>
      </c>
      <c r="G11" s="78" t="s">
        <v>1855</v>
      </c>
      <c r="H11" s="14" t="s">
        <v>1000</v>
      </c>
      <c r="I11" s="14" t="s">
        <v>231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30" t="s">
        <v>231</v>
      </c>
      <c r="F12" s="60" t="s">
        <v>1857</v>
      </c>
      <c r="G12" s="57" t="s">
        <v>1866</v>
      </c>
      <c r="H12" s="14" t="s">
        <v>1000</v>
      </c>
      <c r="I12" s="14" t="s">
        <v>231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48" t="s">
        <v>1833</v>
      </c>
      <c r="F13" s="60" t="s">
        <v>1866</v>
      </c>
      <c r="G13" s="57" t="s">
        <v>1866</v>
      </c>
      <c r="H13" s="14" t="s">
        <v>1857</v>
      </c>
      <c r="I13" s="14" t="s">
        <v>1833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109</v>
      </c>
      <c r="C14" s="3" t="s">
        <v>85</v>
      </c>
      <c r="D14" s="2" t="s">
        <v>111</v>
      </c>
      <c r="E14" s="48" t="s">
        <v>1833</v>
      </c>
      <c r="F14" s="59" t="s">
        <v>1867</v>
      </c>
      <c r="G14" s="57" t="s">
        <v>1866</v>
      </c>
      <c r="H14" s="14" t="s">
        <v>1858</v>
      </c>
      <c r="I14" s="14" t="s">
        <v>1833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111</v>
      </c>
      <c r="C15" s="3" t="s">
        <v>85</v>
      </c>
      <c r="D15" s="2" t="s">
        <v>113</v>
      </c>
      <c r="E15" s="48" t="s">
        <v>1833</v>
      </c>
      <c r="F15" s="59" t="s">
        <v>1867</v>
      </c>
      <c r="G15" s="57" t="s">
        <v>1866</v>
      </c>
      <c r="H15" s="14" t="s">
        <v>1858</v>
      </c>
      <c r="I15" s="14" t="s">
        <v>1833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113</v>
      </c>
      <c r="C16" s="3" t="s">
        <v>85</v>
      </c>
      <c r="D16" s="2" t="s">
        <v>115</v>
      </c>
      <c r="E16" s="48" t="s">
        <v>1833</v>
      </c>
      <c r="F16" s="59" t="s">
        <v>1867</v>
      </c>
      <c r="G16" s="30" t="s">
        <v>1867</v>
      </c>
      <c r="H16" s="14" t="s">
        <v>1857</v>
      </c>
      <c r="I16" s="14" t="s">
        <v>1833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1022</v>
      </c>
      <c r="U16" s="72"/>
      <c r="V16" s="72"/>
    </row>
    <row r="17" spans="2:22" x14ac:dyDescent="0.2">
      <c r="B17" s="8" t="s">
        <v>115</v>
      </c>
      <c r="C17" s="9" t="s">
        <v>85</v>
      </c>
      <c r="D17" s="45" t="s">
        <v>117</v>
      </c>
      <c r="E17" s="49" t="s">
        <v>1833</v>
      </c>
      <c r="F17" s="44" t="s">
        <v>1850</v>
      </c>
      <c r="G17" s="54" t="s">
        <v>1850</v>
      </c>
      <c r="H17" s="29" t="s">
        <v>1857</v>
      </c>
      <c r="I17" s="29" t="s">
        <v>1868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1022</v>
      </c>
      <c r="U17" s="72"/>
      <c r="V17" s="72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1022</v>
      </c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1022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1022</v>
      </c>
      <c r="U20" s="72"/>
      <c r="V20" s="72"/>
    </row>
    <row r="21" spans="2:22" x14ac:dyDescent="0.2">
      <c r="B21" s="58" t="s">
        <v>1840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1022</v>
      </c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1502</v>
      </c>
    </row>
    <row r="25" spans="2:22" x14ac:dyDescent="0.2">
      <c r="B25" s="56"/>
      <c r="D25" s="58" t="s">
        <v>1503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37109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822" t="s">
        <v>77</v>
      </c>
      <c r="C2" s="822"/>
      <c r="D2" s="822"/>
      <c r="E2" s="822"/>
      <c r="F2" s="822"/>
      <c r="G2" s="822"/>
      <c r="H2" s="822"/>
      <c r="I2" s="822"/>
      <c r="J2" s="822"/>
      <c r="K2" s="822"/>
    </row>
    <row r="3" spans="2:11" ht="18.75" x14ac:dyDescent="0.25">
      <c r="B3" s="808" t="s">
        <v>78</v>
      </c>
      <c r="C3" s="821"/>
      <c r="D3" s="821"/>
      <c r="E3" s="821"/>
      <c r="F3" s="821"/>
      <c r="G3" s="821"/>
      <c r="H3" s="821"/>
      <c r="I3" s="821"/>
      <c r="J3" s="821"/>
      <c r="K3" s="821"/>
    </row>
    <row r="4" spans="2:11" x14ac:dyDescent="0.2">
      <c r="B4" s="809" t="s">
        <v>1869</v>
      </c>
      <c r="C4" s="809"/>
      <c r="D4" s="809"/>
      <c r="E4" s="809"/>
      <c r="F4" s="809"/>
      <c r="G4" s="809"/>
      <c r="H4" s="809"/>
      <c r="I4" s="809"/>
      <c r="J4" s="809"/>
      <c r="K4" s="809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1198</v>
      </c>
      <c r="F7" s="46" t="s">
        <v>1199</v>
      </c>
      <c r="G7" s="46" t="s">
        <v>1200</v>
      </c>
      <c r="H7" s="47" t="s">
        <v>1201</v>
      </c>
      <c r="I7" s="23" t="s">
        <v>1202</v>
      </c>
      <c r="J7" s="22" t="s">
        <v>1203</v>
      </c>
      <c r="K7" s="46" t="s">
        <v>1204</v>
      </c>
    </row>
    <row r="8" spans="2:11" x14ac:dyDescent="0.2">
      <c r="B8" s="12" t="s">
        <v>92</v>
      </c>
      <c r="C8" s="3" t="s">
        <v>85</v>
      </c>
      <c r="D8" s="2" t="s">
        <v>94</v>
      </c>
      <c r="E8" s="32"/>
      <c r="F8" s="28" t="s">
        <v>1870</v>
      </c>
      <c r="G8" s="52" t="s">
        <v>55</v>
      </c>
      <c r="H8" s="37" t="s">
        <v>1634</v>
      </c>
      <c r="I8" s="32" t="s">
        <v>55</v>
      </c>
      <c r="J8" s="28"/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50"/>
      <c r="F9" s="48" t="s">
        <v>1870</v>
      </c>
      <c r="G9" s="16" t="s">
        <v>55</v>
      </c>
      <c r="H9" s="27" t="s">
        <v>1634</v>
      </c>
      <c r="I9" s="33" t="s">
        <v>55</v>
      </c>
      <c r="J9" s="30"/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50"/>
      <c r="F10" s="48" t="s">
        <v>1870</v>
      </c>
      <c r="G10" s="16" t="s">
        <v>1133</v>
      </c>
      <c r="H10" s="15" t="s">
        <v>1011</v>
      </c>
      <c r="I10" s="33" t="s">
        <v>1169</v>
      </c>
      <c r="J10" s="30"/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50"/>
      <c r="F11" s="48" t="s">
        <v>1871</v>
      </c>
      <c r="G11" s="16" t="s">
        <v>469</v>
      </c>
      <c r="H11" s="14" t="s">
        <v>1872</v>
      </c>
      <c r="I11" s="14" t="s">
        <v>1873</v>
      </c>
      <c r="J11" s="30"/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50"/>
      <c r="F12" s="48" t="s">
        <v>1871</v>
      </c>
      <c r="G12" s="16" t="s">
        <v>469</v>
      </c>
      <c r="H12" s="14" t="s">
        <v>1872</v>
      </c>
      <c r="I12" s="14" t="s">
        <v>1873</v>
      </c>
      <c r="J12" s="30"/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33"/>
      <c r="F13" s="48" t="s">
        <v>1874</v>
      </c>
      <c r="G13" s="16" t="s">
        <v>469</v>
      </c>
      <c r="H13" s="14" t="s">
        <v>1875</v>
      </c>
      <c r="I13" s="14" t="s">
        <v>1876</v>
      </c>
      <c r="J13" s="30"/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33"/>
      <c r="F14" s="48" t="s">
        <v>1874</v>
      </c>
      <c r="G14" s="16" t="s">
        <v>1876</v>
      </c>
      <c r="H14" s="14" t="s">
        <v>1876</v>
      </c>
      <c r="I14" s="14" t="s">
        <v>1876</v>
      </c>
      <c r="J14" s="30"/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33"/>
      <c r="F15" s="48" t="s">
        <v>1874</v>
      </c>
      <c r="G15" s="16" t="s">
        <v>1876</v>
      </c>
      <c r="H15" s="14" t="s">
        <v>1876</v>
      </c>
      <c r="I15" s="14" t="s">
        <v>1876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33"/>
      <c r="F16" s="48" t="s">
        <v>1874</v>
      </c>
      <c r="G16" s="16" t="s">
        <v>1876</v>
      </c>
      <c r="H16" s="14" t="s">
        <v>1876</v>
      </c>
      <c r="I16" s="14" t="s">
        <v>1876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33"/>
      <c r="F17" s="48" t="s">
        <v>1874</v>
      </c>
      <c r="G17" s="16" t="s">
        <v>1877</v>
      </c>
      <c r="H17" s="14" t="s">
        <v>1876</v>
      </c>
      <c r="I17" s="14" t="s">
        <v>1873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51"/>
      <c r="F18" s="49" t="s">
        <v>1878</v>
      </c>
      <c r="G18" s="53" t="s">
        <v>1877</v>
      </c>
      <c r="H18" s="14" t="s">
        <v>1876</v>
      </c>
      <c r="I18" s="14" t="s">
        <v>1873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822" t="s">
        <v>77</v>
      </c>
      <c r="C2" s="822"/>
      <c r="D2" s="822"/>
      <c r="E2" s="822"/>
      <c r="F2" s="822"/>
      <c r="G2" s="822"/>
      <c r="H2" s="822"/>
      <c r="I2" s="822"/>
      <c r="J2" s="822"/>
      <c r="K2" s="822"/>
    </row>
    <row r="3" spans="2:11" ht="18.75" x14ac:dyDescent="0.25">
      <c r="B3" s="808" t="s">
        <v>78</v>
      </c>
      <c r="C3" s="821"/>
      <c r="D3" s="821"/>
      <c r="E3" s="821"/>
      <c r="F3" s="821"/>
      <c r="G3" s="821"/>
      <c r="H3" s="821"/>
      <c r="I3" s="821"/>
      <c r="J3" s="821"/>
      <c r="K3" s="821"/>
    </row>
    <row r="4" spans="2:11" x14ac:dyDescent="0.2">
      <c r="B4" s="809" t="s">
        <v>1879</v>
      </c>
      <c r="C4" s="809"/>
      <c r="D4" s="809"/>
      <c r="E4" s="809"/>
      <c r="F4" s="809"/>
      <c r="G4" s="809"/>
      <c r="H4" s="809"/>
      <c r="I4" s="809"/>
      <c r="J4" s="809"/>
      <c r="K4" s="809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1198</v>
      </c>
      <c r="F7" s="46" t="s">
        <v>1199</v>
      </c>
      <c r="G7" s="46" t="s">
        <v>1200</v>
      </c>
      <c r="H7" s="47" t="s">
        <v>1201</v>
      </c>
      <c r="I7" s="23" t="s">
        <v>1202</v>
      </c>
      <c r="J7" s="22" t="s">
        <v>1203</v>
      </c>
      <c r="K7" s="46" t="s">
        <v>1204</v>
      </c>
    </row>
    <row r="8" spans="2:11" x14ac:dyDescent="0.2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1880</v>
      </c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726</v>
      </c>
      <c r="J9" s="30" t="s">
        <v>1880</v>
      </c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726</v>
      </c>
      <c r="H10" s="15"/>
      <c r="I10" s="33" t="s">
        <v>726</v>
      </c>
      <c r="J10" s="30" t="s">
        <v>1880</v>
      </c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1881</v>
      </c>
      <c r="G11" s="14" t="s">
        <v>726</v>
      </c>
      <c r="H11" s="14" t="s">
        <v>53</v>
      </c>
      <c r="I11" s="15" t="s">
        <v>1068</v>
      </c>
      <c r="J11" s="30" t="s">
        <v>1880</v>
      </c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39" t="s">
        <v>957</v>
      </c>
      <c r="F12" s="14" t="s">
        <v>1881</v>
      </c>
      <c r="G12" s="14" t="s">
        <v>726</v>
      </c>
      <c r="H12" s="14" t="s">
        <v>53</v>
      </c>
      <c r="I12" s="15" t="s">
        <v>1068</v>
      </c>
      <c r="J12" s="30" t="s">
        <v>1880</v>
      </c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41" t="s">
        <v>726</v>
      </c>
      <c r="F13" s="14" t="s">
        <v>1881</v>
      </c>
      <c r="G13" s="14" t="s">
        <v>726</v>
      </c>
      <c r="H13" s="14" t="s">
        <v>1068</v>
      </c>
      <c r="I13" s="15" t="s">
        <v>1068</v>
      </c>
      <c r="J13" s="30" t="s">
        <v>1880</v>
      </c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41" t="s">
        <v>726</v>
      </c>
      <c r="F14" s="14" t="s">
        <v>1881</v>
      </c>
      <c r="G14" s="14" t="s">
        <v>726</v>
      </c>
      <c r="H14" s="14" t="s">
        <v>1068</v>
      </c>
      <c r="I14" s="15" t="s">
        <v>1068</v>
      </c>
      <c r="J14" s="30" t="s">
        <v>1880</v>
      </c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41" t="s">
        <v>726</v>
      </c>
      <c r="F15" s="14" t="s">
        <v>1881</v>
      </c>
      <c r="G15" s="14" t="s">
        <v>726</v>
      </c>
      <c r="H15" s="14" t="s">
        <v>1068</v>
      </c>
      <c r="I15" s="15" t="s">
        <v>1068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41" t="s">
        <v>726</v>
      </c>
      <c r="F16" s="14" t="s">
        <v>1881</v>
      </c>
      <c r="G16" s="14" t="s">
        <v>726</v>
      </c>
      <c r="H16" s="14" t="s">
        <v>1068</v>
      </c>
      <c r="I16" s="15" t="s">
        <v>1068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41" t="s">
        <v>726</v>
      </c>
      <c r="F17" s="14" t="s">
        <v>1881</v>
      </c>
      <c r="G17" s="14" t="s">
        <v>726</v>
      </c>
      <c r="H17" s="14" t="s">
        <v>1068</v>
      </c>
      <c r="I17" s="15" t="s">
        <v>1068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42" t="s">
        <v>726</v>
      </c>
      <c r="F18" s="29" t="s">
        <v>1881</v>
      </c>
      <c r="G18" s="29" t="s">
        <v>726</v>
      </c>
      <c r="H18" s="29" t="s">
        <v>1068</v>
      </c>
      <c r="I18" s="43" t="s">
        <v>1068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822" t="s">
        <v>77</v>
      </c>
      <c r="C2" s="822"/>
      <c r="D2" s="822"/>
      <c r="E2" s="822"/>
      <c r="F2" s="822"/>
      <c r="G2" s="822"/>
      <c r="H2" s="822"/>
      <c r="I2" s="822"/>
      <c r="J2" s="822"/>
      <c r="K2" s="822"/>
    </row>
    <row r="3" spans="2:11" ht="18.75" x14ac:dyDescent="0.25">
      <c r="B3" s="808" t="s">
        <v>78</v>
      </c>
      <c r="C3" s="821"/>
      <c r="D3" s="821"/>
      <c r="E3" s="821"/>
      <c r="F3" s="821"/>
      <c r="G3" s="821"/>
      <c r="H3" s="821"/>
      <c r="I3" s="821"/>
      <c r="J3" s="821"/>
      <c r="K3" s="821"/>
    </row>
    <row r="4" spans="2:11" x14ac:dyDescent="0.2">
      <c r="B4" s="809" t="s">
        <v>1882</v>
      </c>
      <c r="C4" s="809"/>
      <c r="D4" s="809"/>
      <c r="E4" s="809"/>
      <c r="F4" s="809"/>
      <c r="G4" s="809"/>
      <c r="H4" s="809"/>
      <c r="I4" s="809"/>
      <c r="J4" s="809"/>
      <c r="K4" s="809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1198</v>
      </c>
      <c r="F7" s="11" t="s">
        <v>1199</v>
      </c>
      <c r="G7" s="11" t="s">
        <v>1200</v>
      </c>
      <c r="H7" s="21" t="s">
        <v>1201</v>
      </c>
      <c r="I7" s="23" t="s">
        <v>1202</v>
      </c>
      <c r="J7" s="22" t="s">
        <v>1203</v>
      </c>
      <c r="K7" s="11" t="s">
        <v>1204</v>
      </c>
    </row>
    <row r="8" spans="2:11" x14ac:dyDescent="0.2">
      <c r="B8" s="12" t="s">
        <v>92</v>
      </c>
      <c r="C8" s="3" t="s">
        <v>85</v>
      </c>
      <c r="D8" s="13" t="s">
        <v>94</v>
      </c>
      <c r="E8" s="25" t="s">
        <v>1022</v>
      </c>
      <c r="F8" s="26" t="s">
        <v>1022</v>
      </c>
      <c r="G8" s="26" t="s">
        <v>1022</v>
      </c>
      <c r="H8" s="27" t="s">
        <v>1144</v>
      </c>
      <c r="I8" s="32" t="s">
        <v>1022</v>
      </c>
      <c r="J8" s="28" t="s">
        <v>54</v>
      </c>
      <c r="K8" s="25"/>
    </row>
    <row r="9" spans="2:11" x14ac:dyDescent="0.2">
      <c r="B9" s="12" t="s">
        <v>94</v>
      </c>
      <c r="C9" s="3" t="s">
        <v>85</v>
      </c>
      <c r="D9" s="13" t="s">
        <v>95</v>
      </c>
      <c r="E9" s="14" t="s">
        <v>1022</v>
      </c>
      <c r="F9" s="14" t="s">
        <v>1022</v>
      </c>
      <c r="G9" s="14" t="s">
        <v>726</v>
      </c>
      <c r="H9" s="27" t="s">
        <v>1144</v>
      </c>
      <c r="I9" s="33" t="s">
        <v>1022</v>
      </c>
      <c r="J9" s="30" t="s">
        <v>54</v>
      </c>
      <c r="K9" s="16"/>
    </row>
    <row r="10" spans="2:11" x14ac:dyDescent="0.2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1068</v>
      </c>
      <c r="G10" s="14" t="s">
        <v>726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1881</v>
      </c>
      <c r="G11" s="14" t="s">
        <v>967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100</v>
      </c>
      <c r="C12" s="3" t="s">
        <v>85</v>
      </c>
      <c r="D12" s="13" t="s">
        <v>102</v>
      </c>
      <c r="E12" s="14" t="s">
        <v>1881</v>
      </c>
      <c r="F12" s="14" t="s">
        <v>1881</v>
      </c>
      <c r="G12" s="14" t="s">
        <v>967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102</v>
      </c>
      <c r="C13" s="3" t="s">
        <v>85</v>
      </c>
      <c r="D13" s="13" t="s">
        <v>106</v>
      </c>
      <c r="E13" s="14" t="s">
        <v>1881</v>
      </c>
      <c r="F13" s="14" t="s">
        <v>1881</v>
      </c>
      <c r="G13" s="14" t="s">
        <v>967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106</v>
      </c>
      <c r="C14" s="3" t="s">
        <v>85</v>
      </c>
      <c r="D14" s="13" t="s">
        <v>109</v>
      </c>
      <c r="E14" s="14" t="s">
        <v>1881</v>
      </c>
      <c r="F14" s="14" t="s">
        <v>1881</v>
      </c>
      <c r="G14" s="14" t="s">
        <v>967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109</v>
      </c>
      <c r="C15" s="3" t="s">
        <v>85</v>
      </c>
      <c r="D15" s="13" t="s">
        <v>111</v>
      </c>
      <c r="E15" s="14" t="s">
        <v>1881</v>
      </c>
      <c r="F15" s="14" t="s">
        <v>1881</v>
      </c>
      <c r="G15" s="14" t="s">
        <v>967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111</v>
      </c>
      <c r="C16" s="3" t="s">
        <v>85</v>
      </c>
      <c r="D16" s="13" t="s">
        <v>113</v>
      </c>
      <c r="E16" s="14" t="s">
        <v>1881</v>
      </c>
      <c r="F16" s="14" t="s">
        <v>1881</v>
      </c>
      <c r="G16" s="14" t="s">
        <v>967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113</v>
      </c>
      <c r="C17" s="3" t="s">
        <v>85</v>
      </c>
      <c r="D17" s="13" t="s">
        <v>115</v>
      </c>
      <c r="E17" s="14" t="s">
        <v>1881</v>
      </c>
      <c r="F17" s="14" t="s">
        <v>1881</v>
      </c>
      <c r="G17" s="14" t="s">
        <v>967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115</v>
      </c>
      <c r="C18" s="9" t="s">
        <v>85</v>
      </c>
      <c r="D18" s="10" t="s">
        <v>117</v>
      </c>
      <c r="E18" s="29" t="s">
        <v>1881</v>
      </c>
      <c r="F18" s="17" t="s">
        <v>957</v>
      </c>
      <c r="G18" s="17" t="s">
        <v>967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0.9375" customWidth="1"/>
    <col min="7" max="11" width="25.69140625" customWidth="1"/>
    <col min="12" max="12" width="31.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1883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226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 t="s">
        <v>1000</v>
      </c>
      <c r="F11" s="515" t="s">
        <v>1000</v>
      </c>
      <c r="G11" s="560"/>
      <c r="H11" s="515" t="s">
        <v>1000</v>
      </c>
      <c r="I11" s="515" t="s">
        <v>1000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1000</v>
      </c>
      <c r="F12" s="515" t="s">
        <v>1000</v>
      </c>
      <c r="G12" s="560"/>
      <c r="H12" s="515" t="s">
        <v>1000</v>
      </c>
      <c r="I12" s="515" t="s">
        <v>1000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1000</v>
      </c>
      <c r="F13" s="515" t="s">
        <v>1000</v>
      </c>
      <c r="G13" s="560"/>
      <c r="H13" s="515" t="s">
        <v>1000</v>
      </c>
      <c r="I13" s="515" t="s">
        <v>1000</v>
      </c>
      <c r="J13" s="458" t="s">
        <v>229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1000</v>
      </c>
      <c r="F14" s="515" t="s">
        <v>1000</v>
      </c>
      <c r="G14" s="560"/>
      <c r="H14" s="587" t="s">
        <v>57</v>
      </c>
      <c r="I14" s="515" t="s">
        <v>1000</v>
      </c>
      <c r="J14" s="458" t="s">
        <v>229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1884</v>
      </c>
      <c r="F15" s="515" t="s">
        <v>1000</v>
      </c>
      <c r="G15" s="560"/>
      <c r="H15" s="587" t="s">
        <v>57</v>
      </c>
      <c r="I15" s="515" t="s">
        <v>1000</v>
      </c>
      <c r="J15" s="458" t="s">
        <v>229</v>
      </c>
      <c r="K15" s="458" t="s">
        <v>229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1884</v>
      </c>
      <c r="F16" s="515" t="s">
        <v>1000</v>
      </c>
      <c r="G16" s="560"/>
      <c r="H16" s="587" t="s">
        <v>57</v>
      </c>
      <c r="I16" s="515" t="s">
        <v>1886</v>
      </c>
      <c r="J16" s="458" t="s">
        <v>229</v>
      </c>
      <c r="K16" s="458" t="s">
        <v>229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1884</v>
      </c>
      <c r="F17" s="515" t="s">
        <v>1000</v>
      </c>
      <c r="G17" s="560"/>
      <c r="H17" s="587" t="s">
        <v>57</v>
      </c>
      <c r="I17" s="515" t="s">
        <v>65</v>
      </c>
      <c r="J17" s="458" t="s">
        <v>229</v>
      </c>
      <c r="K17" s="458" t="s">
        <v>229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1887</v>
      </c>
      <c r="F18" s="515" t="s">
        <v>231</v>
      </c>
      <c r="G18" s="560"/>
      <c r="H18" s="561" t="s">
        <v>65</v>
      </c>
      <c r="I18" s="515" t="s">
        <v>279</v>
      </c>
      <c r="J18" s="458" t="s">
        <v>229</v>
      </c>
      <c r="K18" s="458" t="s">
        <v>229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1887</v>
      </c>
      <c r="F19" s="515" t="s">
        <v>286</v>
      </c>
      <c r="G19" s="560"/>
      <c r="H19" s="561" t="s">
        <v>65</v>
      </c>
      <c r="I19" s="515" t="s">
        <v>279</v>
      </c>
      <c r="J19" s="458" t="s">
        <v>229</v>
      </c>
      <c r="K19" s="458" t="s">
        <v>229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1887</v>
      </c>
      <c r="F20" s="515" t="s">
        <v>327</v>
      </c>
      <c r="G20" s="560"/>
      <c r="H20" s="561" t="s">
        <v>477</v>
      </c>
      <c r="I20" s="515" t="s">
        <v>279</v>
      </c>
      <c r="J20" s="458" t="s">
        <v>229</v>
      </c>
      <c r="K20" s="458" t="s">
        <v>229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310</v>
      </c>
      <c r="F21" s="515" t="s">
        <v>1888</v>
      </c>
      <c r="G21" s="560"/>
      <c r="H21" s="561" t="s">
        <v>1889</v>
      </c>
      <c r="I21" s="515" t="s">
        <v>293</v>
      </c>
      <c r="J21" s="458" t="s">
        <v>229</v>
      </c>
      <c r="K21" s="458" t="s">
        <v>229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1885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310</v>
      </c>
      <c r="F22" s="515" t="s">
        <v>1890</v>
      </c>
      <c r="G22" s="560"/>
      <c r="H22" s="561" t="s">
        <v>1889</v>
      </c>
      <c r="I22" s="515" t="s">
        <v>62</v>
      </c>
      <c r="J22" s="458" t="s">
        <v>229</v>
      </c>
      <c r="K22" s="458" t="s">
        <v>229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1890</v>
      </c>
      <c r="G23" s="560"/>
      <c r="H23" s="561" t="s">
        <v>941</v>
      </c>
      <c r="I23" s="515" t="s">
        <v>62</v>
      </c>
      <c r="J23" s="458" t="s">
        <v>229</v>
      </c>
      <c r="K23" s="458" t="s">
        <v>229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1891</v>
      </c>
      <c r="F24" s="515" t="s">
        <v>1892</v>
      </c>
      <c r="G24" s="308"/>
      <c r="H24" s="561" t="s">
        <v>941</v>
      </c>
      <c r="I24" s="515" t="s">
        <v>1893</v>
      </c>
      <c r="J24" s="458" t="s">
        <v>229</v>
      </c>
      <c r="K24" s="458" t="s">
        <v>229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270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1891</v>
      </c>
      <c r="F25" s="515" t="s">
        <v>1892</v>
      </c>
      <c r="G25" s="308"/>
      <c r="H25" s="561" t="s">
        <v>941</v>
      </c>
      <c r="I25" s="515" t="s">
        <v>1893</v>
      </c>
      <c r="J25" s="458"/>
      <c r="K25" s="460" t="s">
        <v>1894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1891</v>
      </c>
      <c r="F26" s="515" t="s">
        <v>1892</v>
      </c>
      <c r="G26" s="308"/>
      <c r="H26" s="561" t="s">
        <v>941</v>
      </c>
      <c r="I26" s="515" t="s">
        <v>1895</v>
      </c>
      <c r="J26" s="458" t="s">
        <v>229</v>
      </c>
      <c r="K26" s="460" t="s">
        <v>1896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1294</v>
      </c>
      <c r="F27" s="452" t="s">
        <v>684</v>
      </c>
      <c r="G27" s="308"/>
      <c r="H27" s="561" t="s">
        <v>941</v>
      </c>
      <c r="I27" s="515" t="s">
        <v>290</v>
      </c>
      <c r="J27" s="458" t="s">
        <v>229</v>
      </c>
      <c r="K27" s="460" t="s">
        <v>1896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1294</v>
      </c>
      <c r="F28" s="452" t="s">
        <v>1897</v>
      </c>
      <c r="G28" s="308"/>
      <c r="H28" s="561" t="s">
        <v>941</v>
      </c>
      <c r="I28" s="589" t="s">
        <v>1898</v>
      </c>
      <c r="J28" s="458" t="s">
        <v>229</v>
      </c>
      <c r="K28" s="460" t="s">
        <v>1896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1899</v>
      </c>
      <c r="F29" s="452" t="s">
        <v>1900</v>
      </c>
      <c r="G29" s="308"/>
      <c r="H29" s="561" t="s">
        <v>279</v>
      </c>
      <c r="I29" s="358" t="s">
        <v>270</v>
      </c>
      <c r="J29" s="458" t="s">
        <v>229</v>
      </c>
      <c r="K29" s="460" t="s">
        <v>1896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1899</v>
      </c>
      <c r="F30" s="452" t="s">
        <v>1900</v>
      </c>
      <c r="G30" s="308"/>
      <c r="H30" s="588" t="s">
        <v>279</v>
      </c>
      <c r="I30" s="306" t="s">
        <v>270</v>
      </c>
      <c r="J30" s="458" t="s">
        <v>229</v>
      </c>
      <c r="K30" s="460" t="s">
        <v>1896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1899</v>
      </c>
      <c r="F31" s="452" t="s">
        <v>1900</v>
      </c>
      <c r="G31" s="308"/>
      <c r="H31" s="561" t="s">
        <v>279</v>
      </c>
      <c r="I31" s="306" t="s">
        <v>57</v>
      </c>
      <c r="J31" s="458" t="s">
        <v>229</v>
      </c>
      <c r="K31" s="460" t="s">
        <v>1896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1899</v>
      </c>
      <c r="F32" s="452" t="s">
        <v>1900</v>
      </c>
      <c r="G32" s="308"/>
      <c r="H32" s="561" t="s">
        <v>279</v>
      </c>
      <c r="I32" s="306" t="s">
        <v>57</v>
      </c>
      <c r="J32" s="458" t="s">
        <v>229</v>
      </c>
      <c r="K32" s="460" t="s">
        <v>1896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1899</v>
      </c>
      <c r="F33" s="452" t="s">
        <v>1901</v>
      </c>
      <c r="G33" s="308"/>
      <c r="H33" s="561" t="s">
        <v>279</v>
      </c>
      <c r="I33" s="306" t="s">
        <v>57</v>
      </c>
      <c r="J33" s="458" t="s">
        <v>229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 t="s">
        <v>1902</v>
      </c>
      <c r="G34" s="593"/>
      <c r="H34" s="538" t="s">
        <v>292</v>
      </c>
      <c r="I34" s="537"/>
      <c r="J34" s="458" t="s">
        <v>229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/>
      <c r="F35" s="538" t="s">
        <v>1903</v>
      </c>
      <c r="G35" s="594"/>
      <c r="H35" s="538" t="s">
        <v>292</v>
      </c>
      <c r="I35" s="537"/>
      <c r="J35" s="458" t="s">
        <v>229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/>
      <c r="F36" s="538" t="s">
        <v>1903</v>
      </c>
      <c r="G36" s="594"/>
      <c r="H36" s="538" t="s">
        <v>292</v>
      </c>
      <c r="I36" s="537"/>
      <c r="J36" s="458" t="s">
        <v>229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/>
      <c r="F37" s="538" t="s">
        <v>1903</v>
      </c>
      <c r="G37" s="595"/>
      <c r="H37" s="538" t="s">
        <v>292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/>
      <c r="F38" s="538" t="s">
        <v>1903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538" t="s">
        <v>1903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538" t="s">
        <v>1903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538" t="s">
        <v>1904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538" t="s">
        <v>1904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248</v>
      </c>
    </row>
    <row r="56" spans="2:15" x14ac:dyDescent="0.2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08" priority="1">
      <formula>MAX(FREQUENCY(IF(ISNUMBER(SEARCH(M6, $K$7:$K$44)), ROW($K$7:$K$44)), IF(ISNUMBER(SEARCH(M6, $K$7:$K$44))=FALSE, ROW($K$7:$K$44)))) &gt; 12</formula>
    </cfRule>
    <cfRule type="expression" dxfId="207" priority="2">
      <formula>MAX(FREQUENCY(IF(ISNUMBER(SEARCH(M6, $E$7:$E$44)), ROW($E$7:$E$44)), IF(ISNUMBER(SEARCH(M6, $E$7:$E$44))=FALSE, ROW($E$7:$E$44)))) &gt; 12</formula>
    </cfRule>
    <cfRule type="expression" dxfId="206" priority="3">
      <formula>MAX(FREQUENCY(IF(ISNUMBER(SEARCH(M6, $F$7:$F$44)), ROW($F$7:$F$44)), IF(ISNUMBER(SEARCH(M6, $F$7:$F$44))=FALSE, ROW($F$7:$F$44)))) &gt; 12</formula>
    </cfRule>
    <cfRule type="expression" dxfId="205" priority="4">
      <formula>MAX(FREQUENCY(IF(ISNUMBER(SEARCH(M6, $G$7:$G$44)), ROW($G$7:$G$44)), IF(ISNUMBER(SEARCH(M6, $G$7:$G$44))=FALSE, ROW($G$7:$G$44)))) &gt; 12</formula>
    </cfRule>
    <cfRule type="expression" dxfId="204" priority="5">
      <formula>MAX(FREQUENCY(IF(ISNUMBER(SEARCH(M6, $H$7:$H$44)), ROW($H$7:$H$44)), IF(ISNUMBER(SEARCH(M6, $H$7:$H$44))=FALSE, ROW($H$7:$H$44)))) &gt; 12</formula>
    </cfRule>
    <cfRule type="expression" dxfId="203" priority="6">
      <formula>MAX(FREQUENCY(IF(ISNUMBER(SEARCH(M6, $I$7:$I$44)), ROW($I$7:$I$44)), IF(ISNUMBER(SEARCH(M6, $I$7:$I$44))=FALSE, ROW($I$7:$I$44)))) &gt; 12</formula>
    </cfRule>
    <cfRule type="expression" dxfId="20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01" priority="8">
      <formula>AND(ISNUMBER(N6), N6&gt;=5, NOT(ISBLANK(O6)))</formula>
    </cfRule>
    <cfRule type="expression" dxfId="200" priority="9">
      <formula>AND(ISNUMBER(N6), N6&gt;=5)</formula>
    </cfRule>
    <cfRule type="expression" dxfId="199" priority="10">
      <formula>AND(ISNUMBER(N6), N6&lt;5, NOT(ISBLANK(O6)))</formula>
    </cfRule>
    <cfRule type="expression" dxfId="198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3789062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1905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1907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1908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265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1909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1910</v>
      </c>
      <c r="F12" s="515" t="s">
        <v>1911</v>
      </c>
      <c r="G12" s="515" t="s">
        <v>1910</v>
      </c>
      <c r="H12" s="561" t="s">
        <v>1910</v>
      </c>
      <c r="I12" s="452" t="s">
        <v>1912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1910</v>
      </c>
      <c r="F13" s="515" t="s">
        <v>1911</v>
      </c>
      <c r="G13" s="515" t="s">
        <v>1910</v>
      </c>
      <c r="H13" s="561" t="s">
        <v>1913</v>
      </c>
      <c r="I13" s="452" t="s">
        <v>1912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1914</v>
      </c>
      <c r="F14" s="515" t="s">
        <v>1911</v>
      </c>
      <c r="G14" s="515" t="s">
        <v>1913</v>
      </c>
      <c r="H14" s="561" t="s">
        <v>292</v>
      </c>
      <c r="I14" s="452" t="s">
        <v>1915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1899</v>
      </c>
      <c r="F15" s="515" t="s">
        <v>1911</v>
      </c>
      <c r="G15" s="515" t="s">
        <v>1913</v>
      </c>
      <c r="H15" s="561" t="s">
        <v>292</v>
      </c>
      <c r="I15" s="452" t="s">
        <v>1916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1899</v>
      </c>
      <c r="F16" s="515" t="s">
        <v>1911</v>
      </c>
      <c r="G16" s="515" t="s">
        <v>1918</v>
      </c>
      <c r="H16" s="561" t="s">
        <v>292</v>
      </c>
      <c r="I16" s="452" t="s">
        <v>1916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1899</v>
      </c>
      <c r="F17" s="515" t="s">
        <v>1911</v>
      </c>
      <c r="G17" s="515" t="s">
        <v>1918</v>
      </c>
      <c r="H17" s="561" t="s">
        <v>292</v>
      </c>
      <c r="I17" s="452" t="s">
        <v>1919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1920</v>
      </c>
      <c r="F18" s="515" t="s">
        <v>1921</v>
      </c>
      <c r="G18" s="452" t="s">
        <v>1922</v>
      </c>
      <c r="H18" s="561" t="s">
        <v>56</v>
      </c>
      <c r="I18" s="452" t="s">
        <v>1919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1923</v>
      </c>
      <c r="F19" s="515" t="s">
        <v>1924</v>
      </c>
      <c r="G19" s="452" t="s">
        <v>1925</v>
      </c>
      <c r="H19" s="561" t="s">
        <v>56</v>
      </c>
      <c r="I19" s="452" t="s">
        <v>1919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1923</v>
      </c>
      <c r="F20" s="515" t="s">
        <v>1921</v>
      </c>
      <c r="G20" s="452" t="s">
        <v>1926</v>
      </c>
      <c r="H20" s="561" t="s">
        <v>56</v>
      </c>
      <c r="I20" s="452" t="s">
        <v>1919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812</v>
      </c>
      <c r="F21" s="515" t="s">
        <v>1921</v>
      </c>
      <c r="G21" s="452" t="s">
        <v>1927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1928</v>
      </c>
      <c r="F22" s="515" t="s">
        <v>1921</v>
      </c>
      <c r="G22" s="452" t="s">
        <v>1929</v>
      </c>
      <c r="H22" s="561" t="s">
        <v>350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1923</v>
      </c>
      <c r="F23" s="515" t="s">
        <v>1930</v>
      </c>
      <c r="G23" s="452" t="s">
        <v>1927</v>
      </c>
      <c r="H23" s="561" t="s">
        <v>350</v>
      </c>
      <c r="I23" s="452" t="s">
        <v>1916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1923</v>
      </c>
      <c r="F24" s="515" t="s">
        <v>1931</v>
      </c>
      <c r="G24" s="452" t="s">
        <v>1932</v>
      </c>
      <c r="H24" s="561" t="s">
        <v>65</v>
      </c>
      <c r="I24" s="452" t="s">
        <v>1916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1933</v>
      </c>
      <c r="F25" s="515" t="s">
        <v>1918</v>
      </c>
      <c r="G25" s="452" t="s">
        <v>258</v>
      </c>
      <c r="H25" s="561" t="s">
        <v>1934</v>
      </c>
      <c r="I25" s="452" t="s">
        <v>1935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1277</v>
      </c>
      <c r="F26" s="515" t="s">
        <v>1918</v>
      </c>
      <c r="G26" s="452" t="s">
        <v>258</v>
      </c>
      <c r="H26" s="561" t="s">
        <v>1934</v>
      </c>
      <c r="I26" s="452" t="s">
        <v>1936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1937</v>
      </c>
      <c r="F27" s="515" t="s">
        <v>1918</v>
      </c>
      <c r="G27" s="452" t="s">
        <v>258</v>
      </c>
      <c r="H27" s="561" t="s">
        <v>1934</v>
      </c>
      <c r="I27" s="452" t="s">
        <v>1936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1937</v>
      </c>
      <c r="F28" s="515" t="s">
        <v>56</v>
      </c>
      <c r="G28" s="452" t="s">
        <v>1938</v>
      </c>
      <c r="H28" s="515" t="s">
        <v>285</v>
      </c>
      <c r="I28" s="452" t="s">
        <v>291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345</v>
      </c>
      <c r="F29" s="515" t="s">
        <v>292</v>
      </c>
      <c r="G29" s="452" t="s">
        <v>383</v>
      </c>
      <c r="H29" s="515" t="s">
        <v>285</v>
      </c>
      <c r="I29" s="306" t="s">
        <v>1939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345</v>
      </c>
      <c r="F30" s="515" t="s">
        <v>292</v>
      </c>
      <c r="G30" s="452" t="s">
        <v>383</v>
      </c>
      <c r="H30" s="515" t="s">
        <v>1940</v>
      </c>
      <c r="I30" s="306" t="s">
        <v>1939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345</v>
      </c>
      <c r="F31" s="515" t="s">
        <v>292</v>
      </c>
      <c r="G31" s="452" t="s">
        <v>57</v>
      </c>
      <c r="H31" s="515" t="s">
        <v>1940</v>
      </c>
      <c r="I31" s="306" t="s">
        <v>292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345</v>
      </c>
      <c r="F32" s="515" t="s">
        <v>292</v>
      </c>
      <c r="G32" s="452" t="s">
        <v>1941</v>
      </c>
      <c r="H32" s="515" t="s">
        <v>1940</v>
      </c>
      <c r="I32" s="306" t="s">
        <v>292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345</v>
      </c>
      <c r="F33" s="515" t="s">
        <v>292</v>
      </c>
      <c r="G33" s="452" t="s">
        <v>1941</v>
      </c>
      <c r="H33" s="515" t="s">
        <v>1940</v>
      </c>
      <c r="I33" s="306" t="s">
        <v>1942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1940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281</v>
      </c>
    </row>
    <row r="61" spans="2:15" x14ac:dyDescent="0.2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1905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1907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927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927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927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927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927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927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1943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927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927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927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927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927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927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927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927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927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927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927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927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927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927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1944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1907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1945</v>
      </c>
      <c r="F6" s="605" t="s">
        <v>1945</v>
      </c>
      <c r="G6" s="605" t="s">
        <v>1945</v>
      </c>
      <c r="H6" s="605" t="s">
        <v>1945</v>
      </c>
      <c r="I6" s="605" t="s">
        <v>1945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1946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32"/>
      <c r="F12" s="618" t="s">
        <v>1947</v>
      </c>
      <c r="G12" s="618" t="s">
        <v>1947</v>
      </c>
      <c r="H12" s="618" t="s">
        <v>1947</v>
      </c>
      <c r="I12" s="618" t="s">
        <v>1947</v>
      </c>
      <c r="J12" s="583" t="s">
        <v>1948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32"/>
      <c r="F13" s="618" t="s">
        <v>1947</v>
      </c>
      <c r="G13" s="618" t="s">
        <v>1947</v>
      </c>
      <c r="H13" s="618" t="s">
        <v>1947</v>
      </c>
      <c r="I13" s="618" t="s">
        <v>1947</v>
      </c>
      <c r="J13" s="583" t="s">
        <v>1948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32"/>
      <c r="F14" s="618" t="s">
        <v>1947</v>
      </c>
      <c r="G14" s="618" t="s">
        <v>1947</v>
      </c>
      <c r="H14" s="585" t="s">
        <v>1947</v>
      </c>
      <c r="I14" s="619" t="s">
        <v>1947</v>
      </c>
      <c r="J14" s="583" t="s">
        <v>1948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32"/>
      <c r="F15" s="618" t="s">
        <v>1949</v>
      </c>
      <c r="G15" s="618" t="s">
        <v>1947</v>
      </c>
      <c r="H15" s="585" t="s">
        <v>108</v>
      </c>
      <c r="I15" s="619" t="s">
        <v>108</v>
      </c>
      <c r="J15" s="583" t="s">
        <v>1948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1947</v>
      </c>
      <c r="H16" s="585" t="s">
        <v>108</v>
      </c>
      <c r="I16" s="619" t="s">
        <v>108</v>
      </c>
      <c r="J16" s="583" t="s">
        <v>1948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1950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32"/>
      <c r="F17" s="618" t="s">
        <v>407</v>
      </c>
      <c r="G17" s="618" t="s">
        <v>1947</v>
      </c>
      <c r="H17" s="585" t="s">
        <v>108</v>
      </c>
      <c r="I17" s="619" t="s">
        <v>108</v>
      </c>
      <c r="J17" s="583" t="s">
        <v>1948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1950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32"/>
      <c r="F18" s="618" t="s">
        <v>407</v>
      </c>
      <c r="G18" s="618" t="s">
        <v>1947</v>
      </c>
      <c r="H18" s="585" t="s">
        <v>108</v>
      </c>
      <c r="I18" s="619" t="s">
        <v>108</v>
      </c>
      <c r="J18" s="583" t="s">
        <v>229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32"/>
      <c r="F19" s="618" t="s">
        <v>327</v>
      </c>
      <c r="G19" s="618" t="s">
        <v>270</v>
      </c>
      <c r="H19" s="585" t="s">
        <v>108</v>
      </c>
      <c r="I19" s="619"/>
      <c r="J19" s="583" t="s">
        <v>229</v>
      </c>
      <c r="K19" s="608" t="s">
        <v>229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1950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32"/>
      <c r="F20" s="618" t="s">
        <v>327</v>
      </c>
      <c r="G20" s="618" t="s">
        <v>258</v>
      </c>
      <c r="H20" s="585" t="s">
        <v>364</v>
      </c>
      <c r="I20" s="619" t="s">
        <v>364</v>
      </c>
      <c r="J20" s="583" t="s">
        <v>229</v>
      </c>
      <c r="K20" s="608" t="s">
        <v>229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32"/>
      <c r="F21" s="618" t="s">
        <v>1951</v>
      </c>
      <c r="G21" s="618" t="s">
        <v>1952</v>
      </c>
      <c r="H21" s="585" t="s">
        <v>364</v>
      </c>
      <c r="I21" s="619" t="s">
        <v>364</v>
      </c>
      <c r="J21" s="583" t="s">
        <v>229</v>
      </c>
      <c r="K21" s="608" t="s">
        <v>229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32"/>
      <c r="F22" s="618" t="s">
        <v>1951</v>
      </c>
      <c r="G22" s="619" t="s">
        <v>1952</v>
      </c>
      <c r="H22" s="585" t="s">
        <v>364</v>
      </c>
      <c r="I22" s="619" t="s">
        <v>364</v>
      </c>
      <c r="J22" s="583" t="s">
        <v>229</v>
      </c>
      <c r="K22" s="608" t="s">
        <v>229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32"/>
      <c r="F23" s="618" t="s">
        <v>1951</v>
      </c>
      <c r="G23" s="619" t="s">
        <v>1952</v>
      </c>
      <c r="H23" s="585" t="s">
        <v>54</v>
      </c>
      <c r="I23" s="619" t="s">
        <v>364</v>
      </c>
      <c r="J23" s="583" t="s">
        <v>445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32"/>
      <c r="F24" s="618" t="s">
        <v>1953</v>
      </c>
      <c r="G24" s="618" t="s">
        <v>399</v>
      </c>
      <c r="H24" s="585" t="s">
        <v>58</v>
      </c>
      <c r="I24" s="619" t="s">
        <v>364</v>
      </c>
      <c r="J24" s="583"/>
      <c r="K24" s="608" t="s">
        <v>445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270</v>
      </c>
      <c r="N24" s="334">
        <f>COUNTIF(E7:K44, "*Foo*")/2</f>
        <v>9</v>
      </c>
      <c r="O24" s="547" t="s">
        <v>1950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32"/>
      <c r="F25" s="618" t="s">
        <v>1954</v>
      </c>
      <c r="G25" s="619" t="s">
        <v>1935</v>
      </c>
      <c r="H25" s="585" t="s">
        <v>58</v>
      </c>
      <c r="I25" s="619" t="s">
        <v>305</v>
      </c>
      <c r="J25" s="583" t="s">
        <v>229</v>
      </c>
      <c r="K25" s="608" t="s">
        <v>229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32"/>
      <c r="F26" s="618" t="s">
        <v>1954</v>
      </c>
      <c r="G26" s="619" t="s">
        <v>1955</v>
      </c>
      <c r="H26" s="585" t="s">
        <v>58</v>
      </c>
      <c r="I26" s="619" t="s">
        <v>57</v>
      </c>
      <c r="J26" s="583" t="s">
        <v>229</v>
      </c>
      <c r="K26" s="608" t="s">
        <v>229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32"/>
      <c r="F27" s="619" t="s">
        <v>1956</v>
      </c>
      <c r="G27" s="619" t="s">
        <v>448</v>
      </c>
      <c r="H27" s="585" t="s">
        <v>1498</v>
      </c>
      <c r="I27" s="619" t="s">
        <v>57</v>
      </c>
      <c r="J27" s="583" t="s">
        <v>445</v>
      </c>
      <c r="K27" s="608" t="s">
        <v>445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32"/>
      <c r="F28" s="619" t="s">
        <v>1019</v>
      </c>
      <c r="G28" s="619" t="s">
        <v>383</v>
      </c>
      <c r="H28" s="585" t="s">
        <v>471</v>
      </c>
      <c r="I28" s="373" t="s">
        <v>57</v>
      </c>
      <c r="J28" s="583" t="s">
        <v>229</v>
      </c>
      <c r="K28" s="608" t="s">
        <v>229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32"/>
      <c r="F29" s="619" t="s">
        <v>1019</v>
      </c>
      <c r="G29" s="619" t="s">
        <v>383</v>
      </c>
      <c r="H29" s="585" t="s">
        <v>471</v>
      </c>
      <c r="I29" s="373" t="s">
        <v>364</v>
      </c>
      <c r="J29" s="583" t="s">
        <v>445</v>
      </c>
      <c r="K29" s="608" t="s">
        <v>229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32"/>
      <c r="F30" s="619" t="s">
        <v>1019</v>
      </c>
      <c r="G30" s="619" t="s">
        <v>383</v>
      </c>
      <c r="H30" s="585" t="s">
        <v>471</v>
      </c>
      <c r="I30" s="373" t="s">
        <v>364</v>
      </c>
      <c r="J30" s="583" t="s">
        <v>229</v>
      </c>
      <c r="K30" s="608" t="s">
        <v>229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32"/>
      <c r="F31" s="619" t="s">
        <v>1019</v>
      </c>
      <c r="G31" s="619" t="s">
        <v>67</v>
      </c>
      <c r="H31" s="585" t="s">
        <v>365</v>
      </c>
      <c r="I31" s="373" t="s">
        <v>364</v>
      </c>
      <c r="J31" s="583" t="s">
        <v>445</v>
      </c>
      <c r="K31" s="608" t="s">
        <v>445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32"/>
      <c r="F32" s="619" t="s">
        <v>1019</v>
      </c>
      <c r="G32" s="619" t="s">
        <v>67</v>
      </c>
      <c r="H32" s="585" t="s">
        <v>365</v>
      </c>
      <c r="I32" s="373" t="s">
        <v>1957</v>
      </c>
      <c r="J32" s="583" t="s">
        <v>229</v>
      </c>
      <c r="K32" s="608" t="s">
        <v>229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32"/>
      <c r="F33" s="619" t="s">
        <v>1019</v>
      </c>
      <c r="G33" s="619" t="s">
        <v>67</v>
      </c>
      <c r="H33" s="585" t="s">
        <v>365</v>
      </c>
      <c r="I33" s="373" t="s">
        <v>1957</v>
      </c>
      <c r="J33" s="583" t="s">
        <v>445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365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365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445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229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229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445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229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445</v>
      </c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1958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1907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1959</v>
      </c>
      <c r="F6" s="605" t="s">
        <v>1959</v>
      </c>
      <c r="G6" s="605" t="s">
        <v>1960</v>
      </c>
      <c r="H6" s="605" t="s">
        <v>1959</v>
      </c>
      <c r="I6" s="605" t="s">
        <v>1960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1961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87" t="s">
        <v>1962</v>
      </c>
      <c r="F11" s="587" t="s">
        <v>1962</v>
      </c>
      <c r="G11" s="587" t="s">
        <v>618</v>
      </c>
      <c r="H11" s="587" t="s">
        <v>1962</v>
      </c>
      <c r="I11" s="627" t="s">
        <v>618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87" t="s">
        <v>1962</v>
      </c>
      <c r="F12" s="587" t="s">
        <v>1962</v>
      </c>
      <c r="G12" s="587" t="s">
        <v>618</v>
      </c>
      <c r="H12" s="587" t="s">
        <v>1962</v>
      </c>
      <c r="I12" s="627" t="s">
        <v>618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87" t="s">
        <v>1963</v>
      </c>
      <c r="F13" s="587" t="s">
        <v>334</v>
      </c>
      <c r="G13" s="587" t="s">
        <v>618</v>
      </c>
      <c r="H13" s="587" t="s">
        <v>1962</v>
      </c>
      <c r="I13" s="627" t="s">
        <v>618</v>
      </c>
      <c r="J13" s="612" t="s">
        <v>1964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1965</v>
      </c>
      <c r="F14" s="587" t="s">
        <v>334</v>
      </c>
      <c r="G14" s="587" t="s">
        <v>618</v>
      </c>
      <c r="H14" s="587" t="s">
        <v>1962</v>
      </c>
      <c r="I14" s="627" t="s">
        <v>618</v>
      </c>
      <c r="J14" s="612" t="s">
        <v>1964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87" t="s">
        <v>276</v>
      </c>
      <c r="F15" s="587" t="s">
        <v>61</v>
      </c>
      <c r="G15" s="587" t="s">
        <v>618</v>
      </c>
      <c r="H15" s="585" t="s">
        <v>1966</v>
      </c>
      <c r="I15" s="627" t="s">
        <v>618</v>
      </c>
      <c r="J15" s="612" t="s">
        <v>1964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87" t="s">
        <v>258</v>
      </c>
      <c r="F16" s="587" t="s">
        <v>61</v>
      </c>
      <c r="G16" s="587" t="s">
        <v>618</v>
      </c>
      <c r="H16" s="585" t="s">
        <v>1966</v>
      </c>
      <c r="I16" s="627" t="s">
        <v>1968</v>
      </c>
      <c r="J16" s="612" t="s">
        <v>1964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618</v>
      </c>
      <c r="H17" s="585" t="s">
        <v>1966</v>
      </c>
      <c r="I17" s="627" t="s">
        <v>1968</v>
      </c>
      <c r="J17" s="612" t="s">
        <v>1964</v>
      </c>
      <c r="K17" s="608" t="s">
        <v>445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618</v>
      </c>
      <c r="H18" s="585" t="s">
        <v>1966</v>
      </c>
      <c r="I18" s="627" t="s">
        <v>1969</v>
      </c>
      <c r="J18" s="612" t="s">
        <v>1964</v>
      </c>
      <c r="K18" s="608" t="s">
        <v>445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1950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87" t="s">
        <v>1970</v>
      </c>
      <c r="F19" s="587" t="s">
        <v>1234</v>
      </c>
      <c r="G19" s="627" t="s">
        <v>1971</v>
      </c>
      <c r="H19" s="585" t="s">
        <v>1966</v>
      </c>
      <c r="I19" s="627" t="s">
        <v>1969</v>
      </c>
      <c r="J19" s="612" t="s">
        <v>1964</v>
      </c>
      <c r="K19" s="608" t="s">
        <v>445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87" t="s">
        <v>1970</v>
      </c>
      <c r="F20" s="587" t="s">
        <v>1234</v>
      </c>
      <c r="G20" s="627" t="s">
        <v>1971</v>
      </c>
      <c r="H20" s="585" t="s">
        <v>1966</v>
      </c>
      <c r="I20" s="627" t="s">
        <v>1969</v>
      </c>
      <c r="J20" s="612" t="s">
        <v>1964</v>
      </c>
      <c r="K20" s="608" t="s">
        <v>445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87" t="s">
        <v>1970</v>
      </c>
      <c r="F21" s="587" t="s">
        <v>1234</v>
      </c>
      <c r="G21" s="627" t="s">
        <v>56</v>
      </c>
      <c r="H21" s="585" t="s">
        <v>1966</v>
      </c>
      <c r="I21" s="627" t="s">
        <v>1969</v>
      </c>
      <c r="J21" s="612" t="s">
        <v>1964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816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87" t="s">
        <v>1970</v>
      </c>
      <c r="F22" s="587" t="s">
        <v>1234</v>
      </c>
      <c r="G22" s="627" t="s">
        <v>1972</v>
      </c>
      <c r="H22" s="585" t="s">
        <v>1966</v>
      </c>
      <c r="I22" s="627" t="s">
        <v>1969</v>
      </c>
      <c r="J22" s="612" t="s">
        <v>1964</v>
      </c>
      <c r="K22" s="608" t="s">
        <v>445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87" t="s">
        <v>1970</v>
      </c>
      <c r="F23" s="587" t="s">
        <v>230</v>
      </c>
      <c r="G23" s="627" t="s">
        <v>1973</v>
      </c>
      <c r="H23" s="585" t="s">
        <v>1966</v>
      </c>
      <c r="I23" s="627" t="s">
        <v>1969</v>
      </c>
      <c r="J23" s="612" t="s">
        <v>1964</v>
      </c>
      <c r="K23" s="608" t="s">
        <v>229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87" t="s">
        <v>1936</v>
      </c>
      <c r="F24" s="587" t="s">
        <v>690</v>
      </c>
      <c r="G24" s="627" t="s">
        <v>1973</v>
      </c>
      <c r="H24" s="587" t="s">
        <v>1489</v>
      </c>
      <c r="I24" s="627" t="s">
        <v>1969</v>
      </c>
      <c r="J24" s="612" t="s">
        <v>1964</v>
      </c>
      <c r="K24" s="608" t="s">
        <v>229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270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87" t="s">
        <v>1936</v>
      </c>
      <c r="F25" s="587" t="s">
        <v>690</v>
      </c>
      <c r="G25" s="627" t="s">
        <v>56</v>
      </c>
      <c r="H25" s="587" t="s">
        <v>1489</v>
      </c>
      <c r="I25" s="627" t="s">
        <v>1974</v>
      </c>
      <c r="J25" s="583"/>
      <c r="K25" s="608" t="s">
        <v>229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1975</v>
      </c>
      <c r="N25" s="349">
        <f>COUNTIF(E7:K44, "*Ivan*")/2</f>
        <v>20</v>
      </c>
      <c r="O25" s="419" t="s">
        <v>1976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87" t="s">
        <v>1936</v>
      </c>
      <c r="F26" s="587" t="s">
        <v>1977</v>
      </c>
      <c r="G26" s="627" t="s">
        <v>1978</v>
      </c>
      <c r="H26" s="587" t="s">
        <v>1489</v>
      </c>
      <c r="I26" s="627" t="s">
        <v>1979</v>
      </c>
      <c r="J26" s="612" t="s">
        <v>1964</v>
      </c>
      <c r="K26" s="608" t="s">
        <v>229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1980</v>
      </c>
      <c r="N26" s="349">
        <f>COUNTIF(E7:K44, "*Rahhulann*")/2</f>
        <v>23</v>
      </c>
      <c r="O26" s="419" t="s">
        <v>1976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87" t="s">
        <v>347</v>
      </c>
      <c r="F27" s="587" t="s">
        <v>690</v>
      </c>
      <c r="G27" s="627" t="s">
        <v>1981</v>
      </c>
      <c r="H27" s="587" t="s">
        <v>1489</v>
      </c>
      <c r="I27" s="627" t="s">
        <v>1979</v>
      </c>
      <c r="J27" s="612" t="s">
        <v>1964</v>
      </c>
      <c r="K27" s="608" t="s">
        <v>229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1982</v>
      </c>
      <c r="N27" s="349">
        <f>COUNTIF(E7:K44, "*Lucas*")/2</f>
        <v>0</v>
      </c>
      <c r="O27" s="419" t="s">
        <v>1976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690</v>
      </c>
      <c r="G28" s="627" t="s">
        <v>1981</v>
      </c>
      <c r="H28" s="585" t="s">
        <v>1983</v>
      </c>
      <c r="I28" s="627" t="s">
        <v>1979</v>
      </c>
      <c r="J28" s="612" t="s">
        <v>1964</v>
      </c>
      <c r="K28" s="608" t="s">
        <v>229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1984</v>
      </c>
      <c r="N28" s="334">
        <f>COUNTIF(E7:K44, "*Zi Ming*")/2</f>
        <v>0</v>
      </c>
      <c r="O28" s="550" t="s">
        <v>1976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230</v>
      </c>
      <c r="G29" s="627" t="s">
        <v>1981</v>
      </c>
      <c r="H29" s="585" t="s">
        <v>1983</v>
      </c>
      <c r="I29" s="627" t="s">
        <v>1979</v>
      </c>
      <c r="J29" s="612" t="s">
        <v>1964</v>
      </c>
      <c r="K29" s="608" t="s">
        <v>229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230</v>
      </c>
      <c r="G30" s="627" t="s">
        <v>1981</v>
      </c>
      <c r="H30" s="585" t="s">
        <v>1968</v>
      </c>
      <c r="I30" s="628" t="s">
        <v>1985</v>
      </c>
      <c r="J30" s="612" t="s">
        <v>1964</v>
      </c>
      <c r="K30" s="608" t="s">
        <v>229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1986</v>
      </c>
      <c r="F31" s="627" t="s">
        <v>230</v>
      </c>
      <c r="G31" s="627" t="s">
        <v>1981</v>
      </c>
      <c r="H31" s="585" t="s">
        <v>1968</v>
      </c>
      <c r="I31" s="628" t="s">
        <v>1985</v>
      </c>
      <c r="J31" s="612" t="s">
        <v>1964</v>
      </c>
      <c r="K31" s="608" t="s">
        <v>229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1986</v>
      </c>
      <c r="F32" s="627" t="s">
        <v>230</v>
      </c>
      <c r="G32" s="627" t="s">
        <v>1981</v>
      </c>
      <c r="H32" s="585" t="s">
        <v>1987</v>
      </c>
      <c r="I32" s="628" t="s">
        <v>1985</v>
      </c>
      <c r="J32" s="612" t="s">
        <v>1964</v>
      </c>
      <c r="K32" s="608" t="s">
        <v>229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1986</v>
      </c>
      <c r="F33" s="627" t="s">
        <v>1988</v>
      </c>
      <c r="G33" s="627" t="s">
        <v>1981</v>
      </c>
      <c r="H33" s="585" t="s">
        <v>1987</v>
      </c>
      <c r="I33" s="628" t="s">
        <v>1985</v>
      </c>
      <c r="J33" s="612" t="s">
        <v>1964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1947</v>
      </c>
      <c r="I34" s="612" t="s">
        <v>1964</v>
      </c>
      <c r="J34" s="612" t="s">
        <v>1964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1947</v>
      </c>
      <c r="I35" s="612" t="s">
        <v>1964</v>
      </c>
      <c r="J35" s="612" t="s">
        <v>1964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1947</v>
      </c>
      <c r="I36" s="612" t="s">
        <v>1964</v>
      </c>
      <c r="J36" s="612" t="s">
        <v>1964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1989</v>
      </c>
      <c r="I37" s="612" t="s">
        <v>1964</v>
      </c>
      <c r="J37" s="612" t="s">
        <v>1964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1989</v>
      </c>
      <c r="I38" s="612" t="s">
        <v>1975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1990</v>
      </c>
      <c r="I39" s="612" t="s">
        <v>1964</v>
      </c>
      <c r="J39" s="612" t="s">
        <v>1964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1990</v>
      </c>
      <c r="I40" s="612" t="s">
        <v>1964</v>
      </c>
      <c r="J40" s="612" t="s">
        <v>1964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1964</v>
      </c>
      <c r="J41" s="612" t="s">
        <v>1964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1964</v>
      </c>
      <c r="J42" s="612" t="s">
        <v>1964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77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1991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421</v>
      </c>
      <c r="F6" s="605" t="s">
        <v>1992</v>
      </c>
      <c r="G6" s="605" t="s">
        <v>1993</v>
      </c>
      <c r="H6" s="605" t="s">
        <v>1994</v>
      </c>
      <c r="I6" s="605" t="s">
        <v>1993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557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40"/>
      <c r="F11" s="689" t="s">
        <v>1498</v>
      </c>
      <c r="G11" s="689" t="s">
        <v>1995</v>
      </c>
      <c r="H11" s="689" t="s">
        <v>1498</v>
      </c>
      <c r="I11" s="689" t="s">
        <v>1995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40"/>
      <c r="F12" s="689" t="s">
        <v>1498</v>
      </c>
      <c r="G12" s="689" t="s">
        <v>1995</v>
      </c>
      <c r="H12" s="689" t="s">
        <v>1498</v>
      </c>
      <c r="I12" s="689" t="s">
        <v>1995</v>
      </c>
      <c r="J12" s="583" t="s">
        <v>927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229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40"/>
      <c r="F13" s="689" t="s">
        <v>1498</v>
      </c>
      <c r="G13" s="689" t="s">
        <v>1995</v>
      </c>
      <c r="H13" s="689" t="s">
        <v>1498</v>
      </c>
      <c r="I13" s="689" t="s">
        <v>1995</v>
      </c>
      <c r="J13" s="583" t="s">
        <v>927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40"/>
      <c r="F14" s="639" t="s">
        <v>1997</v>
      </c>
      <c r="G14" s="587" t="s">
        <v>1998</v>
      </c>
      <c r="H14" s="585" t="s">
        <v>1015</v>
      </c>
      <c r="I14" s="627" t="s">
        <v>231</v>
      </c>
      <c r="J14" s="583" t="s">
        <v>927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557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40"/>
      <c r="F15" s="639" t="s">
        <v>1997</v>
      </c>
      <c r="G15" s="639" t="s">
        <v>1999</v>
      </c>
      <c r="H15" s="585" t="s">
        <v>2000</v>
      </c>
      <c r="I15" s="627" t="s">
        <v>231</v>
      </c>
      <c r="J15" s="583" t="s">
        <v>2001</v>
      </c>
      <c r="K15" s="608" t="s">
        <v>927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40"/>
      <c r="F16" s="639" t="s">
        <v>1997</v>
      </c>
      <c r="G16" s="639" t="s">
        <v>1999</v>
      </c>
      <c r="H16" s="585" t="s">
        <v>2000</v>
      </c>
      <c r="I16" s="627" t="s">
        <v>257</v>
      </c>
      <c r="J16" s="583" t="s">
        <v>2001</v>
      </c>
      <c r="K16" s="608" t="s">
        <v>927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40"/>
      <c r="F17" s="587" t="s">
        <v>2002</v>
      </c>
      <c r="G17" s="656" t="s">
        <v>2003</v>
      </c>
      <c r="H17" s="585" t="s">
        <v>2000</v>
      </c>
      <c r="I17" s="627" t="s">
        <v>257</v>
      </c>
      <c r="J17" s="583" t="s">
        <v>2001</v>
      </c>
      <c r="K17" s="608" t="s">
        <v>927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40"/>
      <c r="F18" s="587" t="s">
        <v>2004</v>
      </c>
      <c r="G18" s="657" t="s">
        <v>2005</v>
      </c>
      <c r="H18" s="585" t="s">
        <v>1972</v>
      </c>
      <c r="I18" s="627" t="s">
        <v>257</v>
      </c>
      <c r="J18" s="583" t="s">
        <v>2001</v>
      </c>
      <c r="K18" s="608" t="s">
        <v>927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40"/>
      <c r="F19" s="587" t="s">
        <v>2004</v>
      </c>
      <c r="G19" s="657" t="s">
        <v>2006</v>
      </c>
      <c r="H19" s="585" t="s">
        <v>1972</v>
      </c>
      <c r="I19" s="657" t="s">
        <v>2007</v>
      </c>
      <c r="J19" s="583" t="s">
        <v>2001</v>
      </c>
      <c r="K19" s="608" t="s">
        <v>927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40"/>
      <c r="F20" s="587" t="s">
        <v>2008</v>
      </c>
      <c r="G20" s="657" t="s">
        <v>2006</v>
      </c>
      <c r="H20" s="585" t="s">
        <v>1964</v>
      </c>
      <c r="I20" s="657" t="s">
        <v>2009</v>
      </c>
      <c r="J20" s="583" t="s">
        <v>2001</v>
      </c>
      <c r="K20" s="608" t="s">
        <v>927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40"/>
      <c r="F21" s="587" t="s">
        <v>2008</v>
      </c>
      <c r="G21" s="657" t="s">
        <v>2006</v>
      </c>
      <c r="H21" s="585" t="s">
        <v>1964</v>
      </c>
      <c r="I21" s="670" t="s">
        <v>2009</v>
      </c>
      <c r="J21" s="583" t="s">
        <v>2001</v>
      </c>
      <c r="K21" s="608" t="s">
        <v>927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2010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40"/>
      <c r="F22" s="587" t="s">
        <v>2008</v>
      </c>
      <c r="G22" s="657" t="s">
        <v>2006</v>
      </c>
      <c r="H22" s="585" t="s">
        <v>2011</v>
      </c>
      <c r="I22" s="670" t="s">
        <v>2009</v>
      </c>
      <c r="J22" s="583" t="s">
        <v>1975</v>
      </c>
      <c r="K22" s="608" t="s">
        <v>927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40"/>
      <c r="F23" s="639" t="s">
        <v>2012</v>
      </c>
      <c r="G23" s="657" t="s">
        <v>2013</v>
      </c>
      <c r="H23" s="669" t="s">
        <v>2014</v>
      </c>
      <c r="I23" s="670" t="s">
        <v>2015</v>
      </c>
      <c r="J23" s="583" t="s">
        <v>2016</v>
      </c>
      <c r="K23" s="608" t="s">
        <v>927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40"/>
      <c r="F24" s="639" t="s">
        <v>2012</v>
      </c>
      <c r="G24" s="657" t="s">
        <v>2017</v>
      </c>
      <c r="H24" s="669" t="s">
        <v>2018</v>
      </c>
      <c r="I24" s="670" t="s">
        <v>2015</v>
      </c>
      <c r="J24" s="583" t="s">
        <v>2016</v>
      </c>
      <c r="K24" s="608" t="s">
        <v>927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270</v>
      </c>
      <c r="N24" s="349">
        <f>COUNTIF(E7:K44, "*Foo*")/2</f>
        <v>0</v>
      </c>
      <c r="O24" s="326" t="s">
        <v>2019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40"/>
      <c r="F25" s="639" t="s">
        <v>2012</v>
      </c>
      <c r="G25" s="657" t="s">
        <v>2020</v>
      </c>
      <c r="H25" s="669" t="s">
        <v>2021</v>
      </c>
      <c r="I25" s="657" t="s">
        <v>2022</v>
      </c>
      <c r="J25" s="583" t="s">
        <v>2016</v>
      </c>
      <c r="K25" s="608" t="s">
        <v>927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1975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40"/>
      <c r="F26" s="639" t="s">
        <v>2012</v>
      </c>
      <c r="G26" s="657" t="s">
        <v>2020</v>
      </c>
      <c r="H26" s="669" t="s">
        <v>2021</v>
      </c>
      <c r="I26" s="657" t="s">
        <v>2023</v>
      </c>
      <c r="J26" s="583" t="s">
        <v>2016</v>
      </c>
      <c r="K26" s="608" t="s">
        <v>927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1980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40"/>
      <c r="F27" s="628" t="s">
        <v>2024</v>
      </c>
      <c r="G27" s="657" t="s">
        <v>2017</v>
      </c>
      <c r="H27" s="585" t="s">
        <v>2021</v>
      </c>
      <c r="I27" s="657" t="s">
        <v>2025</v>
      </c>
      <c r="J27" s="583" t="s">
        <v>229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1982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40"/>
      <c r="F28" s="628" t="s">
        <v>2024</v>
      </c>
      <c r="G28" s="657" t="s">
        <v>2026</v>
      </c>
      <c r="H28" s="585" t="s">
        <v>2018</v>
      </c>
      <c r="I28" s="657" t="s">
        <v>2025</v>
      </c>
      <c r="J28" s="583" t="s">
        <v>2016</v>
      </c>
      <c r="K28" s="608" t="s">
        <v>927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1984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640"/>
      <c r="F29" s="628" t="s">
        <v>1032</v>
      </c>
      <c r="G29" s="657" t="s">
        <v>2027</v>
      </c>
      <c r="H29" s="585" t="s">
        <v>2018</v>
      </c>
      <c r="I29" s="657" t="s">
        <v>1980</v>
      </c>
      <c r="J29" s="583" t="s">
        <v>2016</v>
      </c>
      <c r="K29" s="608" t="s">
        <v>927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2028</v>
      </c>
      <c r="N29" s="643">
        <f>COUNTIF(E7:K44, "*Heng*")/2</f>
        <v>3.5</v>
      </c>
      <c r="O29" s="655" t="s">
        <v>2029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40"/>
      <c r="F30" s="628" t="s">
        <v>1032</v>
      </c>
      <c r="G30" s="657" t="s">
        <v>2027</v>
      </c>
      <c r="H30" s="585" t="s">
        <v>2030</v>
      </c>
      <c r="I30" s="657" t="s">
        <v>2031</v>
      </c>
      <c r="J30" s="583" t="s">
        <v>2016</v>
      </c>
      <c r="K30" s="608" t="s">
        <v>927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40"/>
      <c r="F31" s="628" t="s">
        <v>1032</v>
      </c>
      <c r="G31" s="627" t="s">
        <v>1964</v>
      </c>
      <c r="H31" s="585" t="s">
        <v>2030</v>
      </c>
      <c r="I31" s="657" t="s">
        <v>2031</v>
      </c>
      <c r="J31" s="583" t="s">
        <v>2016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40"/>
      <c r="F32" s="628" t="s">
        <v>1032</v>
      </c>
      <c r="G32" s="627" t="s">
        <v>1964</v>
      </c>
      <c r="H32" s="585" t="s">
        <v>1968</v>
      </c>
      <c r="I32" s="657" t="s">
        <v>2031</v>
      </c>
      <c r="J32" s="583" t="s">
        <v>2016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640"/>
      <c r="F33" s="628" t="s">
        <v>1032</v>
      </c>
      <c r="G33" s="627" t="s">
        <v>2032</v>
      </c>
      <c r="H33" s="585" t="s">
        <v>1968</v>
      </c>
      <c r="I33" s="657" t="s">
        <v>2031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x14ac:dyDescent="0.2">
      <c r="A47" t="s">
        <v>2035</v>
      </c>
      <c r="B47" s="659"/>
      <c r="C47" s="217" t="s">
        <v>2034</v>
      </c>
      <c r="D47" s="255" t="s">
        <v>2036</v>
      </c>
      <c r="M47" s="61"/>
      <c r="N47" s="62"/>
      <c r="O47" s="61"/>
    </row>
    <row r="48" spans="1:20" x14ac:dyDescent="0.2">
      <c r="A48" t="s">
        <v>2037</v>
      </c>
      <c r="B48" s="661"/>
      <c r="C48" s="660" t="s">
        <v>2034</v>
      </c>
      <c r="D48" s="61" t="s">
        <v>2038</v>
      </c>
      <c r="M48" s="61"/>
      <c r="N48" s="62"/>
      <c r="O48" s="61"/>
    </row>
    <row r="49" spans="1:15" x14ac:dyDescent="0.2">
      <c r="A49" t="s">
        <v>2039</v>
      </c>
      <c r="B49" s="663"/>
      <c r="C49" s="660" t="s">
        <v>2034</v>
      </c>
      <c r="D49" s="255" t="s">
        <v>2040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131</v>
      </c>
      <c r="M52" s="61"/>
      <c r="N52" s="62"/>
      <c r="O52" s="61"/>
    </row>
    <row r="53" spans="1:15" x14ac:dyDescent="0.2">
      <c r="B53" s="180"/>
      <c r="D53" t="s">
        <v>132</v>
      </c>
      <c r="M53" s="61"/>
      <c r="N53" s="62"/>
      <c r="O53" s="61"/>
    </row>
    <row r="54" spans="1:15" x14ac:dyDescent="0.2">
      <c r="B54" s="90"/>
      <c r="D54" t="s">
        <v>2041</v>
      </c>
    </row>
    <row r="56" spans="1:15" x14ac:dyDescent="0.2">
      <c r="B56" s="127" t="s">
        <v>134</v>
      </c>
    </row>
    <row r="57" spans="1:15" x14ac:dyDescent="0.2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2042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1907</v>
      </c>
      <c r="M5" s="644" t="s">
        <v>80</v>
      </c>
      <c r="N5" s="442" t="s">
        <v>81</v>
      </c>
      <c r="O5" s="664" t="s">
        <v>82</v>
      </c>
      <c r="P5" s="376" t="s">
        <v>2043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2044</v>
      </c>
      <c r="F6" s="605" t="s">
        <v>2044</v>
      </c>
      <c r="G6" s="605" t="s">
        <v>2044</v>
      </c>
      <c r="H6" s="605" t="s">
        <v>2044</v>
      </c>
      <c r="I6" s="605" t="s">
        <v>2044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557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557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2045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89" t="s">
        <v>2046</v>
      </c>
      <c r="F11" s="689" t="s">
        <v>2046</v>
      </c>
      <c r="G11" s="689" t="s">
        <v>2046</v>
      </c>
      <c r="H11" s="690" t="s">
        <v>2046</v>
      </c>
      <c r="I11" s="691" t="s">
        <v>2046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1943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89" t="s">
        <v>2046</v>
      </c>
      <c r="F12" s="689" t="s">
        <v>2046</v>
      </c>
      <c r="G12" s="689" t="s">
        <v>2046</v>
      </c>
      <c r="H12" s="690" t="s">
        <v>2046</v>
      </c>
      <c r="I12" s="691" t="s">
        <v>2046</v>
      </c>
      <c r="J12" s="583" t="s">
        <v>2001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229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89" t="s">
        <v>2046</v>
      </c>
      <c r="F13" s="689" t="s">
        <v>2046</v>
      </c>
      <c r="G13" s="689" t="s">
        <v>2046</v>
      </c>
      <c r="H13" s="690" t="s">
        <v>2046</v>
      </c>
      <c r="I13" s="691" t="s">
        <v>2046</v>
      </c>
      <c r="J13" s="583" t="s">
        <v>2001</v>
      </c>
      <c r="K13" s="583" t="s">
        <v>2047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2048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2049</v>
      </c>
      <c r="F14" s="587" t="s">
        <v>2049</v>
      </c>
      <c r="G14" s="675" t="s">
        <v>2050</v>
      </c>
      <c r="H14" s="658" t="s">
        <v>2051</v>
      </c>
      <c r="I14" s="627" t="s">
        <v>2051</v>
      </c>
      <c r="J14" s="583" t="s">
        <v>2001</v>
      </c>
      <c r="K14" s="583" t="s">
        <v>2047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1943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56" t="s">
        <v>2052</v>
      </c>
      <c r="F15" s="671" t="s">
        <v>2049</v>
      </c>
      <c r="G15" s="677" t="s">
        <v>2053</v>
      </c>
      <c r="H15" s="658" t="s">
        <v>2051</v>
      </c>
      <c r="I15" s="627" t="s">
        <v>2032</v>
      </c>
      <c r="J15" s="583" t="s">
        <v>2001</v>
      </c>
      <c r="K15" s="583" t="s">
        <v>2047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1967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56" t="s">
        <v>2054</v>
      </c>
      <c r="F16" s="672" t="s">
        <v>2049</v>
      </c>
      <c r="G16" s="677" t="s">
        <v>2053</v>
      </c>
      <c r="H16" s="658" t="s">
        <v>2055</v>
      </c>
      <c r="I16" s="627" t="s">
        <v>2056</v>
      </c>
      <c r="J16" s="583" t="s">
        <v>2001</v>
      </c>
      <c r="K16" s="583" t="s">
        <v>2047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1996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56" t="s">
        <v>2054</v>
      </c>
      <c r="F17" s="673" t="s">
        <v>2057</v>
      </c>
      <c r="G17" s="677" t="s">
        <v>2053</v>
      </c>
      <c r="H17" s="658" t="s">
        <v>2055</v>
      </c>
      <c r="I17" s="627" t="s">
        <v>2058</v>
      </c>
      <c r="J17" s="583" t="s">
        <v>2001</v>
      </c>
      <c r="K17" s="583" t="s">
        <v>2047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1996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56" t="s">
        <v>2059</v>
      </c>
      <c r="F18" s="673" t="s">
        <v>2060</v>
      </c>
      <c r="G18" s="677" t="s">
        <v>2053</v>
      </c>
      <c r="H18" s="674" t="s">
        <v>2061</v>
      </c>
      <c r="I18" s="627" t="s">
        <v>2058</v>
      </c>
      <c r="J18" s="583" t="s">
        <v>2001</v>
      </c>
      <c r="K18" s="583" t="s">
        <v>2047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1996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56" t="s">
        <v>2059</v>
      </c>
      <c r="F19" s="673" t="s">
        <v>2060</v>
      </c>
      <c r="G19" s="677" t="s">
        <v>2062</v>
      </c>
      <c r="H19" s="674" t="s">
        <v>2061</v>
      </c>
      <c r="I19" s="627" t="s">
        <v>2056</v>
      </c>
      <c r="J19" s="583" t="s">
        <v>2001</v>
      </c>
      <c r="K19" s="583" t="s">
        <v>2047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56" t="s">
        <v>2059</v>
      </c>
      <c r="F20" s="673" t="s">
        <v>2063</v>
      </c>
      <c r="G20" s="677" t="s">
        <v>2062</v>
      </c>
      <c r="H20" s="674" t="s">
        <v>2061</v>
      </c>
      <c r="I20" s="627" t="s">
        <v>2058</v>
      </c>
      <c r="J20" s="583" t="s">
        <v>2001</v>
      </c>
      <c r="K20" s="583" t="s">
        <v>2047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56" t="s">
        <v>2059</v>
      </c>
      <c r="F21" s="673" t="s">
        <v>2064</v>
      </c>
      <c r="G21" s="677" t="s">
        <v>2062</v>
      </c>
      <c r="H21" s="674" t="s">
        <v>2061</v>
      </c>
      <c r="I21" s="627" t="s">
        <v>2065</v>
      </c>
      <c r="J21" s="583" t="s">
        <v>2001</v>
      </c>
      <c r="K21" s="583" t="s">
        <v>2047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1967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56" t="s">
        <v>2059</v>
      </c>
      <c r="F22" s="673" t="s">
        <v>2064</v>
      </c>
      <c r="G22" s="677" t="s">
        <v>2066</v>
      </c>
      <c r="H22" s="674" t="s">
        <v>2067</v>
      </c>
      <c r="I22" s="657" t="s">
        <v>2068</v>
      </c>
      <c r="J22" s="583" t="s">
        <v>2001</v>
      </c>
      <c r="K22" s="583" t="s">
        <v>2047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56" t="s">
        <v>2059</v>
      </c>
      <c r="F23" s="656" t="s">
        <v>2069</v>
      </c>
      <c r="G23" s="676" t="s">
        <v>1975</v>
      </c>
      <c r="H23" s="658" t="s">
        <v>2070</v>
      </c>
      <c r="I23" s="657" t="s">
        <v>2068</v>
      </c>
      <c r="J23" s="583" t="s">
        <v>2001</v>
      </c>
      <c r="K23" s="583" t="s">
        <v>2071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56" t="s">
        <v>2072</v>
      </c>
      <c r="F24" s="656" t="s">
        <v>2057</v>
      </c>
      <c r="G24" s="657" t="s">
        <v>2073</v>
      </c>
      <c r="H24" s="658" t="s">
        <v>2026</v>
      </c>
      <c r="I24" s="657" t="s">
        <v>2068</v>
      </c>
      <c r="J24" s="583"/>
      <c r="K24" s="583" t="s">
        <v>2071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270</v>
      </c>
      <c r="N24" s="349">
        <f>COUNTIF(E7:K44, "*Foo*")/2</f>
        <v>2.5</v>
      </c>
      <c r="O24" s="417" t="s">
        <v>1996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56" t="s">
        <v>1985</v>
      </c>
      <c r="F25" s="656" t="s">
        <v>2064</v>
      </c>
      <c r="G25" s="657" t="s">
        <v>2073</v>
      </c>
      <c r="H25" s="658" t="s">
        <v>2074</v>
      </c>
      <c r="I25" s="657" t="s">
        <v>2075</v>
      </c>
      <c r="J25" s="583" t="s">
        <v>2016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1975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56" t="s">
        <v>2076</v>
      </c>
      <c r="F26" s="656" t="s">
        <v>2057</v>
      </c>
      <c r="G26" s="657" t="s">
        <v>2073</v>
      </c>
      <c r="H26" s="658" t="s">
        <v>2074</v>
      </c>
      <c r="I26" s="657" t="s">
        <v>2077</v>
      </c>
      <c r="J26" s="583" t="s">
        <v>2016</v>
      </c>
      <c r="K26" s="583" t="s">
        <v>2071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1980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56" t="s">
        <v>2059</v>
      </c>
      <c r="F27" s="657" t="s">
        <v>2051</v>
      </c>
      <c r="G27" s="657" t="s">
        <v>2073</v>
      </c>
      <c r="H27" s="658" t="s">
        <v>2078</v>
      </c>
      <c r="I27" s="657" t="s">
        <v>2079</v>
      </c>
      <c r="J27" s="583" t="s">
        <v>2016</v>
      </c>
      <c r="K27" s="583" t="s">
        <v>2071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1982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56" t="s">
        <v>2059</v>
      </c>
      <c r="F28" s="657" t="s">
        <v>2080</v>
      </c>
      <c r="G28" s="657" t="s">
        <v>2073</v>
      </c>
      <c r="H28" s="658" t="s">
        <v>2050</v>
      </c>
      <c r="I28" s="657" t="s">
        <v>2081</v>
      </c>
      <c r="J28" s="583" t="s">
        <v>2016</v>
      </c>
      <c r="K28" s="583" t="s">
        <v>2071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1984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2012</v>
      </c>
      <c r="F29" s="657" t="s">
        <v>2080</v>
      </c>
      <c r="G29" s="657" t="s">
        <v>2073</v>
      </c>
      <c r="H29" s="658" t="s">
        <v>1985</v>
      </c>
      <c r="I29" s="657" t="s">
        <v>2082</v>
      </c>
      <c r="J29" s="583" t="s">
        <v>2016</v>
      </c>
      <c r="K29" s="583" t="s">
        <v>2071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2028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114</v>
      </c>
      <c r="C30" s="217" t="s">
        <v>85</v>
      </c>
      <c r="D30" s="267" t="s">
        <v>115</v>
      </c>
      <c r="E30" s="587" t="s">
        <v>278</v>
      </c>
      <c r="F30" s="628" t="s">
        <v>292</v>
      </c>
      <c r="G30" s="657" t="s">
        <v>2073</v>
      </c>
      <c r="H30" s="658" t="s">
        <v>1985</v>
      </c>
      <c r="I30" s="657" t="s">
        <v>2083</v>
      </c>
      <c r="J30" s="583" t="s">
        <v>2016</v>
      </c>
      <c r="K30" s="583" t="s">
        <v>2071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2084</v>
      </c>
      <c r="N30" s="418">
        <f>COUNTIF(E7:K44, "*Phay*")/2</f>
        <v>0</v>
      </c>
      <c r="O30" s="418" t="s">
        <v>2085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278</v>
      </c>
      <c r="F31" s="628" t="s">
        <v>292</v>
      </c>
      <c r="G31" s="657" t="s">
        <v>2086</v>
      </c>
      <c r="H31" s="658" t="s">
        <v>1985</v>
      </c>
      <c r="I31" s="657" t="s">
        <v>2087</v>
      </c>
      <c r="J31" s="583" t="s">
        <v>2016</v>
      </c>
      <c r="K31" s="583" t="s">
        <v>2071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278</v>
      </c>
      <c r="F32" s="628" t="s">
        <v>292</v>
      </c>
      <c r="G32" s="657" t="s">
        <v>2088</v>
      </c>
      <c r="H32" s="585" t="s">
        <v>1980</v>
      </c>
      <c r="I32" s="657" t="s">
        <v>2089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278</v>
      </c>
      <c r="F33" s="628" t="s">
        <v>292</v>
      </c>
      <c r="G33" s="657" t="s">
        <v>2090</v>
      </c>
      <c r="H33" s="585" t="s">
        <v>1980</v>
      </c>
      <c r="I33" s="657" t="s">
        <v>2087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2091</v>
      </c>
      <c r="H34" s="612"/>
      <c r="I34" s="612" t="s">
        <v>2092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2091</v>
      </c>
      <c r="H35" s="612"/>
      <c r="I35" s="612" t="s">
        <v>2093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1975</v>
      </c>
      <c r="H36" s="612"/>
      <c r="I36" s="612" t="s">
        <v>2094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1975</v>
      </c>
      <c r="H37" s="612"/>
      <c r="I37" s="612" t="s">
        <v>2094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1975</v>
      </c>
      <c r="H38" s="613"/>
      <c r="I38" s="612" t="s">
        <v>2093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1975</v>
      </c>
      <c r="H39" s="613"/>
      <c r="I39" s="612" t="s">
        <v>2094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1975</v>
      </c>
      <c r="H40" s="614"/>
      <c r="I40" s="612" t="s">
        <v>2095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1975</v>
      </c>
      <c r="H41" s="615"/>
      <c r="I41" s="612" t="s">
        <v>2096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1975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ht="15" customHeight="1" x14ac:dyDescent="0.2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 ht="15" customHeight="1" x14ac:dyDescent="0.2">
      <c r="A48" t="s">
        <v>2097</v>
      </c>
      <c r="B48" s="678"/>
      <c r="C48" s="217"/>
      <c r="D48" s="255" t="s">
        <v>2098</v>
      </c>
      <c r="F48" s="569"/>
      <c r="M48" s="61"/>
      <c r="N48" s="62"/>
      <c r="O48" s="61"/>
    </row>
    <row r="49" spans="1:15" ht="15" customHeight="1" x14ac:dyDescent="0.2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ht="15" customHeight="1" x14ac:dyDescent="0.2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2041</v>
      </c>
      <c r="M55" s="61"/>
      <c r="N55" s="62"/>
      <c r="O55" s="61"/>
    </row>
    <row r="57" spans="1:15" x14ac:dyDescent="0.2">
      <c r="B57" s="127" t="s">
        <v>134</v>
      </c>
    </row>
    <row r="58" spans="1:15" x14ac:dyDescent="0.2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71.02734375" customWidth="1"/>
    <col min="10" max="10" width="31.34375" customWidth="1"/>
    <col min="11" max="11" width="17.62109375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2099</v>
      </c>
      <c r="C3" s="800"/>
      <c r="D3" s="800"/>
      <c r="E3" s="800"/>
      <c r="F3" s="800"/>
      <c r="G3" s="800"/>
      <c r="H3" s="800"/>
      <c r="I3" s="800"/>
      <c r="J3" s="800"/>
      <c r="K3" s="80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2100</v>
      </c>
      <c r="F6" s="605" t="s">
        <v>2100</v>
      </c>
      <c r="G6" s="605" t="s">
        <v>2100</v>
      </c>
      <c r="H6" s="605" t="s">
        <v>2100</v>
      </c>
      <c r="I6" s="605" t="s">
        <v>2100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2102</v>
      </c>
      <c r="F11" s="692" t="s">
        <v>2102</v>
      </c>
      <c r="G11" s="692" t="s">
        <v>2102</v>
      </c>
      <c r="H11" s="692" t="s">
        <v>2102</v>
      </c>
      <c r="I11" s="692" t="s">
        <v>2102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5</v>
      </c>
      <c r="O11" s="686" t="s">
        <v>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2102</v>
      </c>
      <c r="F12" s="692" t="s">
        <v>2102</v>
      </c>
      <c r="G12" s="692" t="s">
        <v>2102</v>
      </c>
      <c r="H12" s="692" t="s">
        <v>2102</v>
      </c>
      <c r="I12" s="692" t="s">
        <v>2102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816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2102</v>
      </c>
      <c r="F13" s="692" t="s">
        <v>2102</v>
      </c>
      <c r="G13" s="692" t="s">
        <v>2102</v>
      </c>
      <c r="H13" s="692" t="s">
        <v>2103</v>
      </c>
      <c r="I13" s="692" t="s">
        <v>2102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2065</v>
      </c>
      <c r="F14" s="515" t="s">
        <v>2104</v>
      </c>
      <c r="G14" s="515" t="s">
        <v>2104</v>
      </c>
      <c r="H14" s="693" t="s">
        <v>2105</v>
      </c>
      <c r="I14" s="694" t="s">
        <v>2106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2065</v>
      </c>
      <c r="F15" s="515" t="s">
        <v>2104</v>
      </c>
      <c r="G15" s="515" t="s">
        <v>2104</v>
      </c>
      <c r="H15" s="693" t="s">
        <v>2105</v>
      </c>
      <c r="I15" s="695" t="s">
        <v>2107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2065</v>
      </c>
      <c r="F16" s="515" t="s">
        <v>2104</v>
      </c>
      <c r="G16" s="515" t="s">
        <v>2104</v>
      </c>
      <c r="H16" s="693" t="s">
        <v>2105</v>
      </c>
      <c r="I16" s="695" t="s">
        <v>2107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2065</v>
      </c>
      <c r="F17" s="515" t="s">
        <v>2108</v>
      </c>
      <c r="G17" s="338" t="s">
        <v>2104</v>
      </c>
      <c r="H17" s="693" t="s">
        <v>2105</v>
      </c>
      <c r="I17" s="694" t="s">
        <v>2109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1996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2110</v>
      </c>
      <c r="F18" s="515" t="s">
        <v>2111</v>
      </c>
      <c r="G18" s="306" t="s">
        <v>2112</v>
      </c>
      <c r="H18" s="693" t="s">
        <v>2113</v>
      </c>
      <c r="I18" s="694" t="s">
        <v>2109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2114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2012</v>
      </c>
      <c r="F19" s="515" t="s">
        <v>2111</v>
      </c>
      <c r="G19" s="306" t="s">
        <v>2115</v>
      </c>
      <c r="H19" s="693" t="s">
        <v>2116</v>
      </c>
      <c r="I19" s="694" t="s">
        <v>2117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2012</v>
      </c>
      <c r="F20" s="338" t="s">
        <v>2118</v>
      </c>
      <c r="G20" s="306" t="s">
        <v>2119</v>
      </c>
      <c r="H20" s="658" t="s">
        <v>2120</v>
      </c>
      <c r="I20" s="694" t="s">
        <v>2117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2012</v>
      </c>
      <c r="F21" s="338" t="s">
        <v>2118</v>
      </c>
      <c r="G21" s="306" t="s">
        <v>2119</v>
      </c>
      <c r="H21" s="658" t="s">
        <v>2120</v>
      </c>
      <c r="I21" s="694" t="s">
        <v>2117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2012</v>
      </c>
      <c r="F22" s="338" t="s">
        <v>2118</v>
      </c>
      <c r="G22" s="306" t="s">
        <v>2119</v>
      </c>
      <c r="H22" s="658" t="s">
        <v>2121</v>
      </c>
      <c r="I22" s="694" t="s">
        <v>2117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2122</v>
      </c>
      <c r="F23" s="338" t="s">
        <v>2123</v>
      </c>
      <c r="G23" s="306" t="s">
        <v>1968</v>
      </c>
      <c r="H23" s="658" t="s">
        <v>2124</v>
      </c>
      <c r="I23" s="694" t="s">
        <v>2125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96" t="s">
        <v>2126</v>
      </c>
      <c r="F24" s="338" t="s">
        <v>2123</v>
      </c>
      <c r="G24" s="306" t="s">
        <v>1968</v>
      </c>
      <c r="H24" s="658" t="s">
        <v>2127</v>
      </c>
      <c r="I24" s="694" t="s">
        <v>2128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96" t="s">
        <v>2129</v>
      </c>
      <c r="F25" s="338" t="s">
        <v>2123</v>
      </c>
      <c r="G25" s="306" t="s">
        <v>1968</v>
      </c>
      <c r="H25" s="658" t="s">
        <v>2127</v>
      </c>
      <c r="I25" s="694" t="s">
        <v>2128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2130</v>
      </c>
      <c r="F26" s="338" t="s">
        <v>2131</v>
      </c>
      <c r="G26" s="306" t="s">
        <v>1968</v>
      </c>
      <c r="H26" s="658" t="s">
        <v>2127</v>
      </c>
      <c r="I26" s="694" t="s">
        <v>2132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2122</v>
      </c>
      <c r="F27" s="338" t="s">
        <v>2133</v>
      </c>
      <c r="G27" s="306" t="s">
        <v>1968</v>
      </c>
      <c r="H27" s="658" t="s">
        <v>2134</v>
      </c>
      <c r="I27" s="694" t="s">
        <v>2132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1984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2135</v>
      </c>
      <c r="F28" s="338" t="s">
        <v>2123</v>
      </c>
      <c r="G28" s="306" t="s">
        <v>1968</v>
      </c>
      <c r="H28" s="658" t="s">
        <v>2136</v>
      </c>
      <c r="I28" s="694" t="s">
        <v>2132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2028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515" t="s">
        <v>2135</v>
      </c>
      <c r="F29" s="515" t="s">
        <v>2119</v>
      </c>
      <c r="G29" s="306" t="s">
        <v>1968</v>
      </c>
      <c r="H29" s="658" t="s">
        <v>2137</v>
      </c>
      <c r="I29" s="694" t="s">
        <v>2138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2084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2139</v>
      </c>
      <c r="F30" s="515" t="s">
        <v>2139</v>
      </c>
      <c r="G30" s="306" t="s">
        <v>1968</v>
      </c>
      <c r="H30" s="658" t="s">
        <v>2137</v>
      </c>
      <c r="I30" s="694" t="s">
        <v>2138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2139</v>
      </c>
      <c r="F31" s="515" t="s">
        <v>2139</v>
      </c>
      <c r="G31" s="306" t="s">
        <v>1968</v>
      </c>
      <c r="H31" s="658" t="s">
        <v>2137</v>
      </c>
      <c r="I31" s="694" t="s">
        <v>2140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2139</v>
      </c>
      <c r="F32" s="515" t="s">
        <v>2139</v>
      </c>
      <c r="G32" s="306" t="s">
        <v>1968</v>
      </c>
      <c r="H32" s="693" t="s">
        <v>2105</v>
      </c>
      <c r="I32" s="694" t="s">
        <v>2140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2139</v>
      </c>
      <c r="F33" s="515" t="s">
        <v>2139</v>
      </c>
      <c r="G33" s="306" t="s">
        <v>1968</v>
      </c>
      <c r="H33" s="693" t="s">
        <v>2105</v>
      </c>
      <c r="I33" s="694" t="s">
        <v>2141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1975</v>
      </c>
      <c r="H34" s="538" t="s">
        <v>2142</v>
      </c>
      <c r="I34" s="583" t="s">
        <v>2143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2142</v>
      </c>
      <c r="I35" s="583" t="s">
        <v>2143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1975</v>
      </c>
      <c r="I36" s="583" t="s">
        <v>2143</v>
      </c>
      <c r="J36" s="583"/>
      <c r="K36" s="553" t="s">
        <v>2144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2145</v>
      </c>
      <c r="I37" s="583" t="s">
        <v>2143</v>
      </c>
      <c r="J37" s="583"/>
      <c r="K37" s="553" t="s">
        <v>2144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1975</v>
      </c>
      <c r="I38" s="583" t="s">
        <v>2143</v>
      </c>
      <c r="J38" s="583"/>
      <c r="K38" s="553" t="s">
        <v>2144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1975</v>
      </c>
      <c r="I39" s="583" t="s">
        <v>2143</v>
      </c>
      <c r="J39" s="583"/>
      <c r="K39" s="553" t="s">
        <v>2144</v>
      </c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1975</v>
      </c>
      <c r="I40" s="583" t="s">
        <v>2143</v>
      </c>
      <c r="J40" s="278"/>
      <c r="K40" s="553" t="s">
        <v>2144</v>
      </c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2146</v>
      </c>
      <c r="J41" s="583"/>
      <c r="K41" s="553" t="s">
        <v>2144</v>
      </c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2143</v>
      </c>
      <c r="J42" s="583"/>
      <c r="K42" s="553" t="s">
        <v>2144</v>
      </c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2147</v>
      </c>
      <c r="J43" s="583"/>
      <c r="K43" s="553" t="s">
        <v>2144</v>
      </c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x14ac:dyDescent="0.2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 x14ac:dyDescent="0.2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 x14ac:dyDescent="0.2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x14ac:dyDescent="0.2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</row>
    <row r="54" spans="1:15" x14ac:dyDescent="0.2">
      <c r="B54" s="180"/>
      <c r="D54" t="s">
        <v>132</v>
      </c>
    </row>
    <row r="55" spans="1:15" x14ac:dyDescent="0.2">
      <c r="B55" s="90"/>
      <c r="D55" t="s">
        <v>2041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  <row r="60" spans="1:15" ht="14.45" customHeight="1" x14ac:dyDescent="0.2">
      <c r="B60" s="824" t="s">
        <v>2148</v>
      </c>
      <c r="C60" s="824"/>
      <c r="D60" s="824"/>
      <c r="E60" s="824"/>
    </row>
    <row r="61" spans="1:15" x14ac:dyDescent="0.2">
      <c r="B61" s="824" t="s">
        <v>2149</v>
      </c>
      <c r="C61" s="824"/>
      <c r="D61" s="802"/>
      <c r="E61" s="802"/>
      <c r="F61" s="802"/>
    </row>
    <row r="62" spans="1:15" x14ac:dyDescent="0.2">
      <c r="B62" s="824" t="s">
        <v>2150</v>
      </c>
      <c r="C62" s="824"/>
      <c r="D62" s="824"/>
      <c r="E62" s="824"/>
      <c r="F62" s="824"/>
    </row>
    <row r="63" spans="1:15" x14ac:dyDescent="0.2">
      <c r="B63" s="824" t="s">
        <v>2151</v>
      </c>
      <c r="C63" s="824"/>
      <c r="D63" s="824"/>
      <c r="E63" s="824"/>
      <c r="F63" s="824"/>
    </row>
    <row r="64" spans="1:15" x14ac:dyDescent="0.2">
      <c r="B64" s="824" t="s">
        <v>2152</v>
      </c>
      <c r="C64" s="824"/>
      <c r="D64" s="824"/>
      <c r="E64" s="824"/>
      <c r="F64" s="824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59.0546875" customWidth="1"/>
    <col min="9" max="9" width="61.33984375" customWidth="1"/>
    <col min="10" max="11" width="25.69140625" customWidth="1"/>
    <col min="12" max="12" width="30.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2153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2154</v>
      </c>
      <c r="F6" s="605" t="s">
        <v>2154</v>
      </c>
      <c r="G6" s="605" t="s">
        <v>2154</v>
      </c>
      <c r="H6" s="605" t="s">
        <v>2154</v>
      </c>
      <c r="I6" s="605" t="s">
        <v>2154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2101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421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2101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1"/>
      <c r="F11" s="692" t="s">
        <v>2155</v>
      </c>
      <c r="G11" s="692" t="s">
        <v>2155</v>
      </c>
      <c r="H11" s="692" t="s">
        <v>2155</v>
      </c>
      <c r="I11" s="692" t="s">
        <v>2155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6</v>
      </c>
      <c r="O11" s="686" t="s">
        <v>2156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1"/>
      <c r="F12" s="692" t="s">
        <v>2155</v>
      </c>
      <c r="G12" s="692" t="s">
        <v>2155</v>
      </c>
      <c r="H12" s="692" t="s">
        <v>2155</v>
      </c>
      <c r="I12" s="692" t="s">
        <v>2155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1"/>
      <c r="F13" s="692" t="s">
        <v>2155</v>
      </c>
      <c r="G13" s="692" t="s">
        <v>2155</v>
      </c>
      <c r="H13" s="692" t="s">
        <v>2155</v>
      </c>
      <c r="I13" s="692" t="s">
        <v>2155</v>
      </c>
      <c r="J13" s="583" t="s">
        <v>2157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60"/>
      <c r="F14" s="515" t="s">
        <v>450</v>
      </c>
      <c r="G14" s="515" t="s">
        <v>2133</v>
      </c>
      <c r="H14" s="702" t="s">
        <v>2158</v>
      </c>
      <c r="I14" s="452" t="s">
        <v>2131</v>
      </c>
      <c r="J14" s="583" t="s">
        <v>2157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60"/>
      <c r="F15" s="515" t="s">
        <v>450</v>
      </c>
      <c r="G15" s="515" t="s">
        <v>2133</v>
      </c>
      <c r="H15" s="702" t="s">
        <v>2158</v>
      </c>
      <c r="I15" s="452" t="s">
        <v>2159</v>
      </c>
      <c r="J15" s="583" t="s">
        <v>2157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60"/>
      <c r="F16" s="515" t="s">
        <v>450</v>
      </c>
      <c r="G16" s="515" t="s">
        <v>2133</v>
      </c>
      <c r="H16" s="702" t="s">
        <v>2158</v>
      </c>
      <c r="I16" s="452" t="s">
        <v>2159</v>
      </c>
      <c r="J16" s="583" t="s">
        <v>2160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2161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60"/>
      <c r="F17" s="515" t="s">
        <v>2162</v>
      </c>
      <c r="G17" s="515" t="s">
        <v>2163</v>
      </c>
      <c r="H17" s="702" t="s">
        <v>2158</v>
      </c>
      <c r="I17" s="452" t="s">
        <v>2050</v>
      </c>
      <c r="J17" s="583" t="s">
        <v>2160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60"/>
      <c r="F18" s="515" t="s">
        <v>2122</v>
      </c>
      <c r="G18" s="515" t="s">
        <v>2123</v>
      </c>
      <c r="H18" s="703" t="s">
        <v>2069</v>
      </c>
      <c r="I18" s="452" t="s">
        <v>2050</v>
      </c>
      <c r="J18" s="583" t="s">
        <v>2160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60"/>
      <c r="F19" s="515" t="s">
        <v>2122</v>
      </c>
      <c r="G19" s="515" t="s">
        <v>2164</v>
      </c>
      <c r="H19" s="703" t="s">
        <v>2069</v>
      </c>
      <c r="I19" s="452" t="s">
        <v>2069</v>
      </c>
      <c r="J19" s="583" t="s">
        <v>2160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60"/>
      <c r="F20" s="515" t="s">
        <v>2122</v>
      </c>
      <c r="G20" s="515" t="s">
        <v>2130</v>
      </c>
      <c r="H20" s="703" t="s">
        <v>2069</v>
      </c>
      <c r="I20" s="452" t="s">
        <v>2069</v>
      </c>
      <c r="J20" s="583" t="s">
        <v>2160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60"/>
      <c r="F21" s="515" t="s">
        <v>2122</v>
      </c>
      <c r="G21" s="515" t="s">
        <v>2130</v>
      </c>
      <c r="H21" s="703" t="s">
        <v>2069</v>
      </c>
      <c r="I21" s="452" t="s">
        <v>2069</v>
      </c>
      <c r="J21" s="583" t="s">
        <v>2160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60"/>
      <c r="F22" s="515" t="s">
        <v>2122</v>
      </c>
      <c r="G22" s="452" t="s">
        <v>2130</v>
      </c>
      <c r="H22" s="703" t="s">
        <v>2069</v>
      </c>
      <c r="I22" s="452" t="s">
        <v>2069</v>
      </c>
      <c r="J22" s="583" t="s">
        <v>2160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60"/>
      <c r="F23" s="515" t="s">
        <v>2122</v>
      </c>
      <c r="G23" s="452" t="s">
        <v>2165</v>
      </c>
      <c r="H23" s="703" t="s">
        <v>2069</v>
      </c>
      <c r="I23" s="452" t="s">
        <v>2166</v>
      </c>
      <c r="J23" s="583" t="s">
        <v>2160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60"/>
      <c r="F24" s="515" t="s">
        <v>2110</v>
      </c>
      <c r="G24" s="452" t="s">
        <v>1972</v>
      </c>
      <c r="H24" s="452" t="s">
        <v>2159</v>
      </c>
      <c r="I24" s="452" t="s">
        <v>2167</v>
      </c>
      <c r="J24" s="583" t="s">
        <v>2160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60"/>
      <c r="F25" s="515" t="s">
        <v>2168</v>
      </c>
      <c r="G25" s="452" t="s">
        <v>1972</v>
      </c>
      <c r="H25" s="452" t="s">
        <v>366</v>
      </c>
      <c r="I25" s="452" t="s">
        <v>2167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60"/>
      <c r="F26" s="515" t="s">
        <v>2169</v>
      </c>
      <c r="G26" s="452" t="s">
        <v>2170</v>
      </c>
      <c r="H26" s="452" t="s">
        <v>366</v>
      </c>
      <c r="I26" s="452" t="s">
        <v>2167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60"/>
      <c r="F27" s="452" t="s">
        <v>2171</v>
      </c>
      <c r="G27" s="452" t="s">
        <v>2170</v>
      </c>
      <c r="H27" s="452" t="s">
        <v>366</v>
      </c>
      <c r="I27" s="452" t="s">
        <v>2167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60"/>
      <c r="F28" s="452" t="s">
        <v>2171</v>
      </c>
      <c r="G28" s="452" t="s">
        <v>2170</v>
      </c>
      <c r="H28" s="452" t="s">
        <v>2172</v>
      </c>
      <c r="I28" s="452" t="s">
        <v>2167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60"/>
      <c r="F29" s="452" t="s">
        <v>2171</v>
      </c>
      <c r="G29" s="452" t="s">
        <v>366</v>
      </c>
      <c r="H29" s="452" t="s">
        <v>2173</v>
      </c>
      <c r="I29" s="452" t="s">
        <v>2174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60"/>
      <c r="F30" s="452" t="s">
        <v>2171</v>
      </c>
      <c r="G30" s="452" t="s">
        <v>366</v>
      </c>
      <c r="H30" s="452" t="s">
        <v>2175</v>
      </c>
      <c r="I30" s="452" t="s">
        <v>2174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1976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60"/>
      <c r="F31" s="452" t="s">
        <v>2177</v>
      </c>
      <c r="G31" s="452" t="s">
        <v>366</v>
      </c>
      <c r="H31" s="452" t="s">
        <v>2178</v>
      </c>
      <c r="I31" s="452" t="s">
        <v>2179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334" t="s">
        <v>1976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60"/>
      <c r="F32" s="452" t="s">
        <v>2177</v>
      </c>
      <c r="G32" s="452" t="s">
        <v>366</v>
      </c>
      <c r="H32" s="452" t="s">
        <v>2178</v>
      </c>
      <c r="I32" s="452" t="s">
        <v>2181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60"/>
      <c r="F33" s="452" t="s">
        <v>2182</v>
      </c>
      <c r="G33" s="452" t="s">
        <v>366</v>
      </c>
      <c r="H33" s="452" t="s">
        <v>2183</v>
      </c>
      <c r="I33" s="452" t="s">
        <v>2181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2184</v>
      </c>
      <c r="I34" s="607" t="s">
        <v>2185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2186</v>
      </c>
      <c r="I35" s="607" t="s">
        <v>2187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2188</v>
      </c>
      <c r="I36" s="607" t="s">
        <v>2189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2186</v>
      </c>
      <c r="I37" s="607" t="s">
        <v>2190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2186</v>
      </c>
      <c r="I38" s="607" t="s">
        <v>2191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2186</v>
      </c>
      <c r="I39" s="607" t="s">
        <v>2191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2186</v>
      </c>
      <c r="I40" s="607" t="s">
        <v>2191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2186</v>
      </c>
      <c r="I41" s="607" t="s">
        <v>2191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2191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2192</v>
      </c>
      <c r="J43" s="583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 x14ac:dyDescent="0.2">
      <c r="B45" s="218"/>
      <c r="C45" s="217"/>
      <c r="D45" s="255"/>
      <c r="E45" s="255"/>
      <c r="G45" s="533"/>
      <c r="I45" s="199"/>
    </row>
    <row r="46" spans="1:20" x14ac:dyDescent="0.2">
      <c r="A46" t="s">
        <v>2033</v>
      </c>
      <c r="B46" s="662"/>
      <c r="C46" s="217" t="s">
        <v>2034</v>
      </c>
      <c r="D46" t="s">
        <v>1909</v>
      </c>
      <c r="I46" s="199"/>
    </row>
    <row r="47" spans="1:20" x14ac:dyDescent="0.2">
      <c r="A47" t="s">
        <v>2035</v>
      </c>
      <c r="B47" s="659"/>
      <c r="C47" s="217" t="s">
        <v>2034</v>
      </c>
      <c r="D47" s="255" t="s">
        <v>2036</v>
      </c>
      <c r="F47" s="569"/>
    </row>
    <row r="48" spans="1:20" x14ac:dyDescent="0.2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 x14ac:dyDescent="0.2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x14ac:dyDescent="0.2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2041</v>
      </c>
      <c r="M55" s="61"/>
      <c r="N55" s="62"/>
      <c r="O55" s="61"/>
    </row>
    <row r="56" spans="1:15" x14ac:dyDescent="0.2">
      <c r="M56" s="61"/>
      <c r="N56" s="62"/>
      <c r="O56" s="61"/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9.546875" customWidth="1"/>
    <col min="10" max="10" width="25.69140625" customWidth="1"/>
    <col min="11" max="11" width="70.2187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2193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2194</v>
      </c>
      <c r="F6" s="605" t="s">
        <v>2194</v>
      </c>
      <c r="G6" s="605" t="s">
        <v>2194</v>
      </c>
      <c r="H6" s="605" t="s">
        <v>2194</v>
      </c>
      <c r="I6" s="605" t="s">
        <v>2194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557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2195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557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2196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2197</v>
      </c>
      <c r="F11" s="692" t="s">
        <v>2197</v>
      </c>
      <c r="G11" s="692" t="s">
        <v>2197</v>
      </c>
      <c r="H11" s="692" t="s">
        <v>2197</v>
      </c>
      <c r="I11" s="692" t="s">
        <v>2197</v>
      </c>
      <c r="J11" s="458"/>
      <c r="K11" s="459" t="s">
        <v>2196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11</v>
      </c>
      <c r="O11" s="686" t="s">
        <v>2156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2197</v>
      </c>
      <c r="F12" s="692" t="s">
        <v>2197</v>
      </c>
      <c r="G12" s="692" t="s">
        <v>2197</v>
      </c>
      <c r="H12" s="692" t="s">
        <v>2197</v>
      </c>
      <c r="I12" s="692" t="s">
        <v>2197</v>
      </c>
      <c r="J12" s="458"/>
      <c r="K12" s="459" t="s">
        <v>2196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2197</v>
      </c>
      <c r="F13" s="692" t="s">
        <v>2197</v>
      </c>
      <c r="G13" s="692" t="s">
        <v>2197</v>
      </c>
      <c r="H13" s="692" t="s">
        <v>2197</v>
      </c>
      <c r="I13" s="692" t="s">
        <v>2197</v>
      </c>
      <c r="J13" s="458"/>
      <c r="K13" s="459" t="s">
        <v>2196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557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2198</v>
      </c>
      <c r="F14" s="515" t="s">
        <v>2199</v>
      </c>
      <c r="G14" s="515" t="s">
        <v>2199</v>
      </c>
      <c r="H14" s="261" t="s">
        <v>2199</v>
      </c>
      <c r="I14" s="706" t="s">
        <v>2104</v>
      </c>
      <c r="J14" s="458"/>
      <c r="K14" s="459" t="s">
        <v>2196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2198</v>
      </c>
      <c r="F15" s="515" t="s">
        <v>2199</v>
      </c>
      <c r="G15" s="515" t="s">
        <v>2199</v>
      </c>
      <c r="H15" s="261" t="s">
        <v>2199</v>
      </c>
      <c r="I15" s="706" t="s">
        <v>2200</v>
      </c>
      <c r="J15" s="458"/>
      <c r="K15" s="459" t="s">
        <v>2196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2198</v>
      </c>
      <c r="F16" s="515" t="s">
        <v>2199</v>
      </c>
      <c r="G16" s="515" t="s">
        <v>2199</v>
      </c>
      <c r="H16" s="261" t="s">
        <v>2201</v>
      </c>
      <c r="I16" s="706" t="s">
        <v>2200</v>
      </c>
      <c r="J16" s="458"/>
      <c r="K16" s="459" t="s">
        <v>2196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2161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1975</v>
      </c>
      <c r="F17" s="515" t="s">
        <v>2202</v>
      </c>
      <c r="G17" s="515" t="s">
        <v>2203</v>
      </c>
      <c r="H17" s="261" t="s">
        <v>2069</v>
      </c>
      <c r="I17" s="706" t="s">
        <v>2204</v>
      </c>
      <c r="J17" s="458"/>
      <c r="K17" s="459" t="s">
        <v>2196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2205</v>
      </c>
      <c r="F18" s="515" t="s">
        <v>2206</v>
      </c>
      <c r="G18" s="515" t="s">
        <v>2203</v>
      </c>
      <c r="H18" s="704" t="s">
        <v>2207</v>
      </c>
      <c r="I18" s="706" t="s">
        <v>2204</v>
      </c>
      <c r="J18" s="458"/>
      <c r="K18" s="459" t="s">
        <v>2196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2205</v>
      </c>
      <c r="F19" s="515" t="s">
        <v>2206</v>
      </c>
      <c r="G19" s="515" t="s">
        <v>2203</v>
      </c>
      <c r="H19" s="704" t="s">
        <v>2207</v>
      </c>
      <c r="I19" s="706" t="s">
        <v>2204</v>
      </c>
      <c r="J19" s="458"/>
      <c r="K19" s="459" t="s">
        <v>2196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05" t="s">
        <v>2208</v>
      </c>
      <c r="F20" s="515" t="s">
        <v>2206</v>
      </c>
      <c r="G20" s="515" t="s">
        <v>2203</v>
      </c>
      <c r="H20" s="704" t="s">
        <v>2207</v>
      </c>
      <c r="I20" s="706" t="s">
        <v>2204</v>
      </c>
      <c r="J20" s="458"/>
      <c r="K20" s="459" t="s">
        <v>2196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05" t="s">
        <v>2209</v>
      </c>
      <c r="F21" s="515" t="s">
        <v>2206</v>
      </c>
      <c r="G21" s="515" t="s">
        <v>2203</v>
      </c>
      <c r="H21" s="704" t="s">
        <v>2207</v>
      </c>
      <c r="I21" s="706" t="s">
        <v>2210</v>
      </c>
      <c r="J21" s="458"/>
      <c r="K21" s="459" t="s">
        <v>2196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5" t="s">
        <v>2209</v>
      </c>
      <c r="F22" s="515" t="s">
        <v>2211</v>
      </c>
      <c r="G22" s="452" t="s">
        <v>2212</v>
      </c>
      <c r="H22" s="704" t="s">
        <v>232</v>
      </c>
      <c r="I22" s="706" t="s">
        <v>2210</v>
      </c>
      <c r="J22" s="458" t="s">
        <v>1975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5" t="s">
        <v>2110</v>
      </c>
      <c r="F23" s="515" t="s">
        <v>2213</v>
      </c>
      <c r="G23" s="452" t="s">
        <v>2162</v>
      </c>
      <c r="H23" s="704" t="s">
        <v>232</v>
      </c>
      <c r="I23" s="706" t="s">
        <v>2214</v>
      </c>
      <c r="J23" s="458" t="s">
        <v>1975</v>
      </c>
      <c r="K23" s="459" t="s">
        <v>2196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5" t="s">
        <v>2110</v>
      </c>
      <c r="F24" s="515" t="s">
        <v>2215</v>
      </c>
      <c r="G24" s="452" t="s">
        <v>2216</v>
      </c>
      <c r="H24" s="704" t="s">
        <v>232</v>
      </c>
      <c r="I24" s="706" t="s">
        <v>2214</v>
      </c>
      <c r="J24" s="458" t="s">
        <v>1975</v>
      </c>
      <c r="K24" s="459" t="s">
        <v>2196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05" t="s">
        <v>2110</v>
      </c>
      <c r="F25" s="515" t="s">
        <v>2215</v>
      </c>
      <c r="G25" s="452" t="s">
        <v>2216</v>
      </c>
      <c r="H25" s="704" t="s">
        <v>232</v>
      </c>
      <c r="I25" s="706" t="s">
        <v>2158</v>
      </c>
      <c r="J25" s="458" t="s">
        <v>1975</v>
      </c>
      <c r="K25" s="459" t="s">
        <v>2196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05" t="s">
        <v>2110</v>
      </c>
      <c r="F26" s="515" t="s">
        <v>2162</v>
      </c>
      <c r="G26" s="452" t="s">
        <v>2216</v>
      </c>
      <c r="H26" s="704" t="s">
        <v>232</v>
      </c>
      <c r="I26" s="706" t="s">
        <v>70</v>
      </c>
      <c r="J26" s="458"/>
      <c r="K26" s="459" t="s">
        <v>2196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2122</v>
      </c>
      <c r="F27" s="515" t="s">
        <v>2162</v>
      </c>
      <c r="G27" s="452" t="s">
        <v>2216</v>
      </c>
      <c r="H27" s="704" t="s">
        <v>232</v>
      </c>
      <c r="I27" s="706" t="s">
        <v>2158</v>
      </c>
      <c r="J27" s="458"/>
      <c r="K27" s="459" t="s">
        <v>2196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2135</v>
      </c>
      <c r="F28" s="452" t="s">
        <v>2217</v>
      </c>
      <c r="G28" s="452" t="s">
        <v>2123</v>
      </c>
      <c r="H28" s="704" t="s">
        <v>2155</v>
      </c>
      <c r="I28" s="706" t="s">
        <v>2158</v>
      </c>
      <c r="J28" s="458"/>
      <c r="K28" s="459" t="s">
        <v>2196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2008</v>
      </c>
      <c r="F29" s="452" t="s">
        <v>2217</v>
      </c>
      <c r="G29" s="452" t="s">
        <v>2123</v>
      </c>
      <c r="H29" s="704" t="s">
        <v>2155</v>
      </c>
      <c r="I29" s="706" t="s">
        <v>1980</v>
      </c>
      <c r="J29" s="458"/>
      <c r="K29" s="459" t="s">
        <v>2196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2218</v>
      </c>
      <c r="F30" s="452" t="s">
        <v>2219</v>
      </c>
      <c r="G30" s="452" t="s">
        <v>2123</v>
      </c>
      <c r="H30" s="704" t="s">
        <v>2155</v>
      </c>
      <c r="I30" s="706" t="s">
        <v>2158</v>
      </c>
      <c r="J30" s="458"/>
      <c r="K30" s="459" t="s">
        <v>2196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2218</v>
      </c>
      <c r="F31" s="452" t="s">
        <v>2217</v>
      </c>
      <c r="G31" s="452" t="s">
        <v>2123</v>
      </c>
      <c r="H31" s="704" t="s">
        <v>2155</v>
      </c>
      <c r="I31" s="706" t="s">
        <v>2158</v>
      </c>
      <c r="J31" s="458"/>
      <c r="K31" s="459" t="s">
        <v>2196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334" t="s">
        <v>1943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2218</v>
      </c>
      <c r="F32" s="452" t="s">
        <v>2217</v>
      </c>
      <c r="G32" s="452" t="s">
        <v>2123</v>
      </c>
      <c r="H32" s="261" t="s">
        <v>2108</v>
      </c>
      <c r="I32" s="706" t="s">
        <v>2158</v>
      </c>
      <c r="J32" s="458"/>
      <c r="K32" s="459" t="s">
        <v>2196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2218</v>
      </c>
      <c r="F33" s="452" t="s">
        <v>397</v>
      </c>
      <c r="G33" s="452" t="s">
        <v>2108</v>
      </c>
      <c r="H33" s="261" t="s">
        <v>2108</v>
      </c>
      <c r="I33" s="706" t="s">
        <v>2158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2220</v>
      </c>
      <c r="F34" s="538" t="s">
        <v>70</v>
      </c>
      <c r="G34" s="538" t="s">
        <v>70</v>
      </c>
      <c r="H34" s="538"/>
      <c r="I34" s="537" t="s">
        <v>2221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2220</v>
      </c>
      <c r="F35" s="353"/>
      <c r="G35" s="350"/>
      <c r="H35" s="538"/>
      <c r="I35" s="537" t="s">
        <v>2221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2220</v>
      </c>
      <c r="F36" s="353"/>
      <c r="G36" s="350"/>
      <c r="H36" s="538"/>
      <c r="I36" s="537" t="s">
        <v>2221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44" t="s">
        <v>2220</v>
      </c>
      <c r="F37" s="353"/>
      <c r="G37" s="337"/>
      <c r="H37" s="538"/>
      <c r="I37" s="537" t="s">
        <v>2221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44" t="s">
        <v>2220</v>
      </c>
      <c r="F38" s="274"/>
      <c r="G38" s="337"/>
      <c r="H38" s="559"/>
      <c r="I38" s="537" t="s">
        <v>2221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44" t="s">
        <v>2220</v>
      </c>
      <c r="F39" s="274"/>
      <c r="G39" s="337"/>
      <c r="H39" s="559"/>
      <c r="I39" s="537" t="s">
        <v>2222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44" t="s">
        <v>2220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44" t="s">
        <v>2220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ht="15" customHeight="1" x14ac:dyDescent="0.2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 ht="15" customHeight="1" x14ac:dyDescent="0.2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 ht="15" customHeight="1" x14ac:dyDescent="0.2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ht="15" customHeight="1" x14ac:dyDescent="0.2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2041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476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2223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2224</v>
      </c>
      <c r="F6" s="605" t="s">
        <v>2224</v>
      </c>
      <c r="G6" s="605" t="s">
        <v>2224</v>
      </c>
      <c r="H6" s="605" t="s">
        <v>2224</v>
      </c>
      <c r="I6" s="605" t="s">
        <v>2224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2101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2101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2101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89" t="s">
        <v>2225</v>
      </c>
      <c r="F11" s="689" t="s">
        <v>2225</v>
      </c>
      <c r="G11" s="689" t="s">
        <v>2225</v>
      </c>
      <c r="H11" s="689" t="s">
        <v>2225</v>
      </c>
      <c r="I11" s="689" t="s">
        <v>2225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9</v>
      </c>
      <c r="O11" s="686" t="s">
        <v>2156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89" t="s">
        <v>2225</v>
      </c>
      <c r="F12" s="689" t="s">
        <v>2225</v>
      </c>
      <c r="G12" s="689" t="s">
        <v>2225</v>
      </c>
      <c r="H12" s="689" t="s">
        <v>2225</v>
      </c>
      <c r="I12" s="689" t="s">
        <v>2225</v>
      </c>
      <c r="J12" s="458" t="s">
        <v>927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89" t="s">
        <v>2225</v>
      </c>
      <c r="F13" s="689" t="s">
        <v>2225</v>
      </c>
      <c r="G13" s="689" t="s">
        <v>2225</v>
      </c>
      <c r="H13" s="689" t="s">
        <v>2225</v>
      </c>
      <c r="I13" s="689" t="s">
        <v>2225</v>
      </c>
      <c r="J13" s="458" t="s">
        <v>927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2226</v>
      </c>
      <c r="F14" s="705" t="s">
        <v>2227</v>
      </c>
      <c r="G14" s="515" t="s">
        <v>2228</v>
      </c>
      <c r="H14" s="452" t="s">
        <v>2167</v>
      </c>
      <c r="I14" s="452" t="s">
        <v>2167</v>
      </c>
      <c r="J14" s="458" t="s">
        <v>927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2226</v>
      </c>
      <c r="F15" s="705" t="s">
        <v>2227</v>
      </c>
      <c r="G15" s="515" t="s">
        <v>2228</v>
      </c>
      <c r="H15" s="452" t="s">
        <v>2167</v>
      </c>
      <c r="I15" s="452" t="s">
        <v>2229</v>
      </c>
      <c r="J15" s="458" t="s">
        <v>927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2226</v>
      </c>
      <c r="F16" s="705" t="s">
        <v>2227</v>
      </c>
      <c r="G16" s="515" t="s">
        <v>2228</v>
      </c>
      <c r="H16" s="452" t="s">
        <v>2167</v>
      </c>
      <c r="I16" s="452" t="s">
        <v>2229</v>
      </c>
      <c r="J16" s="458" t="s">
        <v>927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2226</v>
      </c>
      <c r="F17" s="705" t="s">
        <v>2227</v>
      </c>
      <c r="G17" s="515" t="s">
        <v>2228</v>
      </c>
      <c r="H17" s="561" t="s">
        <v>2230</v>
      </c>
      <c r="I17" s="452" t="s">
        <v>2167</v>
      </c>
      <c r="J17" s="458" t="s">
        <v>927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2231</v>
      </c>
      <c r="F18" s="705" t="s">
        <v>2227</v>
      </c>
      <c r="G18" s="452" t="s">
        <v>1985</v>
      </c>
      <c r="H18" s="261" t="s">
        <v>2069</v>
      </c>
      <c r="I18" s="452" t="s">
        <v>2167</v>
      </c>
      <c r="J18" s="458" t="s">
        <v>927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2231</v>
      </c>
      <c r="F19" s="705" t="s">
        <v>2227</v>
      </c>
      <c r="G19" s="452" t="s">
        <v>2232</v>
      </c>
      <c r="H19" s="261" t="s">
        <v>2069</v>
      </c>
      <c r="I19" s="452" t="s">
        <v>2167</v>
      </c>
      <c r="J19" s="458" t="s">
        <v>927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2231</v>
      </c>
      <c r="F20" s="705" t="s">
        <v>2233</v>
      </c>
      <c r="G20" s="452" t="s">
        <v>2212</v>
      </c>
      <c r="H20" s="261" t="s">
        <v>2069</v>
      </c>
      <c r="I20" s="452" t="s">
        <v>2234</v>
      </c>
      <c r="J20" s="458" t="s">
        <v>927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2231</v>
      </c>
      <c r="F21" s="705" t="s">
        <v>2233</v>
      </c>
      <c r="G21" s="452" t="s">
        <v>2212</v>
      </c>
      <c r="H21" s="561" t="s">
        <v>2230</v>
      </c>
      <c r="I21" s="452" t="s">
        <v>2167</v>
      </c>
      <c r="J21" s="458" t="s">
        <v>927</v>
      </c>
      <c r="K21" s="460" t="s">
        <v>1975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5" t="s">
        <v>2235</v>
      </c>
      <c r="F22" s="705" t="s">
        <v>2236</v>
      </c>
      <c r="G22" s="452" t="s">
        <v>2025</v>
      </c>
      <c r="H22" s="561" t="s">
        <v>2230</v>
      </c>
      <c r="I22" s="452" t="s">
        <v>2133</v>
      </c>
      <c r="J22" s="458" t="s">
        <v>927</v>
      </c>
      <c r="K22" s="460" t="s">
        <v>1975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5" t="s">
        <v>2235</v>
      </c>
      <c r="F23" s="705" t="s">
        <v>2237</v>
      </c>
      <c r="G23" s="452" t="s">
        <v>2144</v>
      </c>
      <c r="H23" s="561" t="s">
        <v>2230</v>
      </c>
      <c r="I23" s="452" t="s">
        <v>2056</v>
      </c>
      <c r="J23" s="458" t="s">
        <v>927</v>
      </c>
      <c r="K23" s="460" t="s">
        <v>1975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5" t="s">
        <v>2235</v>
      </c>
      <c r="F24" s="705" t="s">
        <v>2238</v>
      </c>
      <c r="G24" s="452" t="s">
        <v>618</v>
      </c>
      <c r="H24" s="561" t="s">
        <v>2230</v>
      </c>
      <c r="I24" s="306" t="s">
        <v>2158</v>
      </c>
      <c r="J24" s="458" t="s">
        <v>61</v>
      </c>
      <c r="K24" s="460" t="s">
        <v>1975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2159</v>
      </c>
      <c r="F25" s="705" t="s">
        <v>2238</v>
      </c>
      <c r="G25" s="452" t="s">
        <v>618</v>
      </c>
      <c r="H25" s="561" t="s">
        <v>2230</v>
      </c>
      <c r="I25" s="306" t="s">
        <v>2158</v>
      </c>
      <c r="J25" s="458" t="s">
        <v>1251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2159</v>
      </c>
      <c r="F26" s="705" t="s">
        <v>2239</v>
      </c>
      <c r="G26" s="452" t="s">
        <v>618</v>
      </c>
      <c r="H26" s="561" t="s">
        <v>2230</v>
      </c>
      <c r="I26" s="306" t="s">
        <v>2158</v>
      </c>
      <c r="J26" s="458" t="s">
        <v>1251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2171</v>
      </c>
      <c r="F27" s="694" t="s">
        <v>2240</v>
      </c>
      <c r="G27" s="452" t="s">
        <v>618</v>
      </c>
      <c r="H27" s="561" t="s">
        <v>2158</v>
      </c>
      <c r="I27" s="306" t="s">
        <v>2158</v>
      </c>
      <c r="J27" s="458" t="s">
        <v>1251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2171</v>
      </c>
      <c r="F28" s="694" t="s">
        <v>2241</v>
      </c>
      <c r="G28" s="452" t="s">
        <v>2242</v>
      </c>
      <c r="H28" s="561" t="s">
        <v>2158</v>
      </c>
      <c r="I28" s="306" t="s">
        <v>2158</v>
      </c>
      <c r="J28" s="458" t="s">
        <v>1251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2171</v>
      </c>
      <c r="F29" s="694" t="s">
        <v>2241</v>
      </c>
      <c r="G29" s="452" t="s">
        <v>2242</v>
      </c>
      <c r="H29" s="561" t="s">
        <v>2158</v>
      </c>
      <c r="I29" s="306" t="s">
        <v>2158</v>
      </c>
      <c r="J29" s="458" t="s">
        <v>1251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2243</v>
      </c>
      <c r="F30" s="694" t="s">
        <v>2241</v>
      </c>
      <c r="G30" s="452" t="s">
        <v>2242</v>
      </c>
      <c r="H30" s="561" t="s">
        <v>2158</v>
      </c>
      <c r="I30" s="306" t="s">
        <v>2158</v>
      </c>
      <c r="J30" s="458" t="s">
        <v>1251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2244</v>
      </c>
      <c r="F31" s="694" t="s">
        <v>2241</v>
      </c>
      <c r="G31" s="452" t="s">
        <v>2242</v>
      </c>
      <c r="H31" s="561" t="s">
        <v>2158</v>
      </c>
      <c r="I31" s="306" t="s">
        <v>2158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2244</v>
      </c>
      <c r="F32" s="694" t="s">
        <v>2241</v>
      </c>
      <c r="G32" s="452" t="s">
        <v>292</v>
      </c>
      <c r="H32" s="561" t="s">
        <v>2158</v>
      </c>
      <c r="I32" s="306" t="s">
        <v>2158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2245</v>
      </c>
      <c r="F33" s="694" t="s">
        <v>2241</v>
      </c>
      <c r="G33" s="452" t="s">
        <v>292</v>
      </c>
      <c r="H33" s="561" t="s">
        <v>2032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x14ac:dyDescent="0.2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 x14ac:dyDescent="0.2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 x14ac:dyDescent="0.2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x14ac:dyDescent="0.2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2041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2246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3.31640625" customWidth="1"/>
    <col min="6" max="6" width="37.39453125" customWidth="1"/>
    <col min="7" max="7" width="50.578125" customWidth="1"/>
    <col min="8" max="8" width="13.1796875" customWidth="1"/>
    <col min="9" max="9" width="17.08203125" customWidth="1"/>
    <col min="10" max="11" width="25.69140625" customWidth="1"/>
    <col min="12" max="12" width="31.3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2247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1907</v>
      </c>
      <c r="M5" s="644" t="s">
        <v>80</v>
      </c>
      <c r="N5" s="442" t="s">
        <v>81</v>
      </c>
      <c r="O5" s="652" t="s">
        <v>82</v>
      </c>
      <c r="P5" s="376" t="s">
        <v>2043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2248</v>
      </c>
      <c r="F6" s="282" t="s">
        <v>2248</v>
      </c>
      <c r="G6" s="282" t="s">
        <v>2248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2249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2101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557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2250</v>
      </c>
      <c r="F11" s="692" t="s">
        <v>2250</v>
      </c>
      <c r="G11" s="692" t="s">
        <v>2250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0</v>
      </c>
      <c r="O11" s="686" t="s">
        <v>2156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2250</v>
      </c>
      <c r="F12" s="692" t="s">
        <v>2250</v>
      </c>
      <c r="G12" s="692" t="s">
        <v>2250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2250</v>
      </c>
      <c r="F13" s="692" t="s">
        <v>2250</v>
      </c>
      <c r="G13" s="692" t="s">
        <v>2250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708" t="s">
        <v>2251</v>
      </c>
      <c r="F14" s="708" t="s">
        <v>2252</v>
      </c>
      <c r="G14" s="515" t="s">
        <v>2199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708" t="s">
        <v>2251</v>
      </c>
      <c r="F15" s="708" t="s">
        <v>2252</v>
      </c>
      <c r="G15" s="515" t="s">
        <v>2199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708" t="s">
        <v>2251</v>
      </c>
      <c r="F16" s="708" t="s">
        <v>2252</v>
      </c>
      <c r="G16" s="515" t="s">
        <v>2199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708" t="s">
        <v>2251</v>
      </c>
      <c r="F17" s="708" t="s">
        <v>2253</v>
      </c>
      <c r="G17" s="515" t="s">
        <v>2108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708" t="s">
        <v>2254</v>
      </c>
      <c r="F18" s="708" t="s">
        <v>2253</v>
      </c>
      <c r="G18" s="515" t="s">
        <v>2118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708" t="s">
        <v>2254</v>
      </c>
      <c r="F19" s="708" t="s">
        <v>2253</v>
      </c>
      <c r="G19" s="515" t="s">
        <v>2118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08" t="s">
        <v>2254</v>
      </c>
      <c r="F20" s="708" t="s">
        <v>2255</v>
      </c>
      <c r="G20" s="515" t="s">
        <v>2118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08" t="s">
        <v>2256</v>
      </c>
      <c r="F21" s="708" t="s">
        <v>2255</v>
      </c>
      <c r="G21" s="452" t="s">
        <v>2139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1943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8" t="s">
        <v>2254</v>
      </c>
      <c r="F22" s="708" t="s">
        <v>2255</v>
      </c>
      <c r="G22" s="452" t="s">
        <v>2139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2257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8" t="s">
        <v>2258</v>
      </c>
      <c r="F23" s="708" t="s">
        <v>2259</v>
      </c>
      <c r="G23" s="452" t="s">
        <v>2260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8" t="s">
        <v>2261</v>
      </c>
      <c r="F24" s="708" t="s">
        <v>2262</v>
      </c>
      <c r="G24" s="452" t="s">
        <v>2130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08" t="s">
        <v>2261</v>
      </c>
      <c r="F25" s="708" t="s">
        <v>2262</v>
      </c>
      <c r="G25" s="452" t="s">
        <v>2130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08" t="s">
        <v>2084</v>
      </c>
      <c r="F26" s="515" t="s">
        <v>2122</v>
      </c>
      <c r="G26" s="452" t="s">
        <v>2123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708" t="s">
        <v>2263</v>
      </c>
      <c r="F27" s="452" t="s">
        <v>2262</v>
      </c>
      <c r="G27" s="452" t="s">
        <v>2130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708" t="s">
        <v>2264</v>
      </c>
      <c r="F28" s="452" t="s">
        <v>56</v>
      </c>
      <c r="G28" s="452" t="s">
        <v>2118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708" t="s">
        <v>2264</v>
      </c>
      <c r="F29" s="452" t="s">
        <v>2265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708" t="s">
        <v>2264</v>
      </c>
      <c r="F30" s="452" t="s">
        <v>2265</v>
      </c>
      <c r="G30" s="452" t="s">
        <v>2118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708" t="s">
        <v>2264</v>
      </c>
      <c r="F31" s="452" t="s">
        <v>2265</v>
      </c>
      <c r="G31" s="452" t="s">
        <v>2118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654" t="s">
        <v>1943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708" t="s">
        <v>2266</v>
      </c>
      <c r="F32" s="452" t="s">
        <v>2267</v>
      </c>
      <c r="G32" s="452" t="s">
        <v>2268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708" t="s">
        <v>2269</v>
      </c>
      <c r="F33" s="452" t="s">
        <v>2267</v>
      </c>
      <c r="G33" s="452" t="s">
        <v>2270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34"/>
      <c r="F34" s="538" t="s">
        <v>2271</v>
      </c>
      <c r="G34" s="538" t="s">
        <v>2270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538" t="s">
        <v>2271</v>
      </c>
      <c r="G35" s="538" t="s">
        <v>2270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538" t="s">
        <v>2271</v>
      </c>
      <c r="G36" s="538" t="s">
        <v>2270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538" t="s">
        <v>2270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538" t="s">
        <v>2270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x14ac:dyDescent="0.2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 x14ac:dyDescent="0.2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 x14ac:dyDescent="0.2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x14ac:dyDescent="0.2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2041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2246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H1" zoomScale="102" zoomScaleNormal="115" workbookViewId="0">
      <selection activeCell="L24" sqref="L2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64.43359375" customWidth="1"/>
    <col min="9" max="9" width="61.609375" customWidth="1"/>
    <col min="10" max="11" width="25.69140625" customWidth="1"/>
    <col min="12" max="12" width="31.07421875" customWidth="1"/>
    <col min="13" max="14" width="20.71484375" customWidth="1"/>
    <col min="15" max="15" width="45.6015625" bestFit="1" customWidth="1"/>
    <col min="16" max="16" width="20.71484375" customWidth="1"/>
    <col min="17" max="17" width="29.59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2247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2248</v>
      </c>
      <c r="I6" s="282" t="s">
        <v>2248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2249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2101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692" t="s">
        <v>2250</v>
      </c>
      <c r="I11" s="692" t="s">
        <v>2250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SUM(COUNTIFS(E7:J44,"*Vanness*"))/2</f>
        <v>0</v>
      </c>
      <c r="O11" s="686" t="s">
        <v>2156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692" t="s">
        <v>2250</v>
      </c>
      <c r="I12" s="692" t="s">
        <v>2250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692" t="s">
        <v>2250</v>
      </c>
      <c r="I13" s="692" t="s">
        <v>2250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561" t="s">
        <v>2199</v>
      </c>
      <c r="I14" s="452" t="s">
        <v>2104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561" t="s">
        <v>2199</v>
      </c>
      <c r="I15" s="452" t="s">
        <v>2212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561" t="s">
        <v>2199</v>
      </c>
      <c r="I16" s="452" t="s">
        <v>2104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561" t="s">
        <v>2199</v>
      </c>
      <c r="I17" s="452" t="s">
        <v>2104</v>
      </c>
      <c r="J17" s="740" t="s">
        <v>67</v>
      </c>
      <c r="K17" s="740" t="s">
        <v>1948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61" t="s">
        <v>2272</v>
      </c>
      <c r="I18" s="452" t="s">
        <v>2104</v>
      </c>
      <c r="J18" s="740" t="s">
        <v>67</v>
      </c>
      <c r="K18" s="740" t="s">
        <v>1948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61" t="s">
        <v>2069</v>
      </c>
      <c r="I19" s="452" t="s">
        <v>2104</v>
      </c>
      <c r="J19" s="740" t="s">
        <v>67</v>
      </c>
      <c r="K19" s="740" t="s">
        <v>1948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61" t="s">
        <v>2069</v>
      </c>
      <c r="I20" s="452" t="s">
        <v>2104</v>
      </c>
      <c r="J20" s="740" t="s">
        <v>67</v>
      </c>
      <c r="K20" s="740" t="s">
        <v>1948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61" t="s">
        <v>2069</v>
      </c>
      <c r="I21" s="452" t="s">
        <v>2104</v>
      </c>
      <c r="J21" s="740" t="s">
        <v>67</v>
      </c>
      <c r="K21" s="740" t="s">
        <v>1948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61" t="s">
        <v>2069</v>
      </c>
      <c r="I22" s="452" t="s">
        <v>2104</v>
      </c>
      <c r="J22" s="740" t="s">
        <v>67</v>
      </c>
      <c r="K22" s="740" t="s">
        <v>1948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2257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61" t="s">
        <v>2230</v>
      </c>
      <c r="I23" s="452" t="s">
        <v>2182</v>
      </c>
      <c r="J23" s="740" t="s">
        <v>67</v>
      </c>
      <c r="K23" s="740" t="s">
        <v>1948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61" t="s">
        <v>2273</v>
      </c>
      <c r="I24" s="452" t="s">
        <v>2182</v>
      </c>
      <c r="J24" s="740" t="s">
        <v>67</v>
      </c>
      <c r="K24" s="740" t="s">
        <v>1948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61" t="s">
        <v>2242</v>
      </c>
      <c r="I25" s="452" t="s">
        <v>2182</v>
      </c>
      <c r="J25" s="740" t="s">
        <v>67</v>
      </c>
      <c r="K25" s="740" t="s">
        <v>1948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61" t="s">
        <v>2242</v>
      </c>
      <c r="I26" s="452" t="s">
        <v>2051</v>
      </c>
      <c r="J26" s="740" t="s">
        <v>67</v>
      </c>
      <c r="K26" s="740" t="s">
        <v>1948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561" t="s">
        <v>2025</v>
      </c>
      <c r="I27" s="452" t="s">
        <v>2104</v>
      </c>
      <c r="J27" s="740" t="s">
        <v>67</v>
      </c>
      <c r="K27" s="740" t="s">
        <v>1948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61" t="s">
        <v>2242</v>
      </c>
      <c r="I28" s="452" t="s">
        <v>2104</v>
      </c>
      <c r="J28" s="740" t="s">
        <v>67</v>
      </c>
      <c r="K28" s="740" t="s">
        <v>1948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61" t="s">
        <v>2230</v>
      </c>
      <c r="I29" s="452" t="s">
        <v>2104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61" t="s">
        <v>2272</v>
      </c>
      <c r="I30" s="452" t="s">
        <v>2104</v>
      </c>
      <c r="J30" s="740" t="s">
        <v>67</v>
      </c>
      <c r="K30" s="740" t="s">
        <v>1948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561" t="s">
        <v>2104</v>
      </c>
      <c r="I31" s="452" t="s">
        <v>2104</v>
      </c>
      <c r="J31" s="740" t="s">
        <v>67</v>
      </c>
      <c r="K31" s="740" t="s">
        <v>2274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654" t="s">
        <v>1943</v>
      </c>
      <c r="P31" s="710" t="s">
        <v>2275</v>
      </c>
      <c r="Q31" s="710" t="s">
        <v>2276</v>
      </c>
      <c r="R31" s="63" t="s">
        <v>2277</v>
      </c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737" t="s">
        <v>2278</v>
      </c>
      <c r="I32" s="452" t="s">
        <v>2104</v>
      </c>
      <c r="J32" s="740" t="s">
        <v>67</v>
      </c>
      <c r="K32" s="740" t="s">
        <v>2274</v>
      </c>
      <c r="L32" s="61"/>
      <c r="M32" s="199"/>
      <c r="N32" s="199"/>
      <c r="O32" s="219"/>
      <c r="P32" s="710">
        <f>SUM(N6:N31)*5</f>
        <v>682.5</v>
      </c>
      <c r="Q32" s="710">
        <f>SUM(COUNTIFS(K7:K44,"*Vanness*"))/2*10</f>
        <v>95</v>
      </c>
      <c r="R32" s="63">
        <f>SUM(P32:Q34)</f>
        <v>912.5</v>
      </c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737" t="s">
        <v>2278</v>
      </c>
      <c r="I33" s="452" t="s">
        <v>2104</v>
      </c>
      <c r="J33" s="740" t="s">
        <v>67</v>
      </c>
      <c r="K33" s="740" t="s">
        <v>2274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738" t="s">
        <v>2279</v>
      </c>
      <c r="I34" s="739" t="s">
        <v>2280</v>
      </c>
      <c r="J34" s="740" t="s">
        <v>67</v>
      </c>
      <c r="K34" s="740" t="s">
        <v>2274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738" t="s">
        <v>2278</v>
      </c>
      <c r="I35" s="739" t="s">
        <v>2280</v>
      </c>
      <c r="J35" s="740" t="s">
        <v>67</v>
      </c>
      <c r="K35" s="740" t="s">
        <v>1948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738" t="s">
        <v>2281</v>
      </c>
      <c r="I36" s="739" t="s">
        <v>2280</v>
      </c>
      <c r="J36" s="740" t="s">
        <v>67</v>
      </c>
      <c r="K36" s="740" t="s">
        <v>1948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738" t="s">
        <v>2281</v>
      </c>
      <c r="I37" s="739" t="s">
        <v>2282</v>
      </c>
      <c r="J37" s="740" t="s">
        <v>67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738" t="s">
        <v>2281</v>
      </c>
      <c r="I38" s="739" t="s">
        <v>2283</v>
      </c>
      <c r="J38" s="740" t="s">
        <v>67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738" t="s">
        <v>2281</v>
      </c>
      <c r="I39" s="739" t="s">
        <v>2282</v>
      </c>
      <c r="J39" s="740" t="s">
        <v>67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738" t="s">
        <v>2281</v>
      </c>
      <c r="I40" s="739" t="s">
        <v>2282</v>
      </c>
      <c r="J40" s="740" t="s">
        <v>67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738" t="s">
        <v>2281</v>
      </c>
      <c r="I41" s="739" t="s">
        <v>2280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738" t="s">
        <v>2284</v>
      </c>
      <c r="I42" s="739" t="s">
        <v>2280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739" t="s">
        <v>2280</v>
      </c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ht="15.6" customHeight="1" x14ac:dyDescent="0.2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 x14ac:dyDescent="0.2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 x14ac:dyDescent="0.2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x14ac:dyDescent="0.2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2041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2246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A6" zoomScale="105" zoomScaleNormal="115" workbookViewId="0">
      <selection activeCell="E32" sqref="E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7.6640625" customWidth="1"/>
    <col min="9" max="11" width="25.69140625" customWidth="1"/>
    <col min="12" max="12" width="31.4765625" customWidth="1"/>
    <col min="13" max="13" width="20.71484375" customWidth="1"/>
    <col min="14" max="14" width="23.26953125" customWidth="1"/>
    <col min="15" max="15" width="45.6015625" bestFit="1" customWidth="1"/>
    <col min="16" max="16" width="23.26953125" customWidth="1"/>
    <col min="17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2285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2286</v>
      </c>
      <c r="F6" s="282" t="s">
        <v>2286</v>
      </c>
      <c r="G6" s="282" t="s">
        <v>2286</v>
      </c>
      <c r="H6" s="282" t="s">
        <v>2286</v>
      </c>
      <c r="I6" s="282" t="s">
        <v>2286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2101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2101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23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2101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2287</v>
      </c>
      <c r="F11" s="692" t="s">
        <v>2287</v>
      </c>
      <c r="G11" s="692" t="s">
        <v>2287</v>
      </c>
      <c r="H11" s="692" t="s">
        <v>2287</v>
      </c>
      <c r="I11" s="692" t="s">
        <v>2287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SUM(COUNTIFS(E7:J44,"*Vanness*"))/2</f>
        <v>9.5</v>
      </c>
      <c r="O11" s="686" t="s">
        <v>2156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2287</v>
      </c>
      <c r="F12" s="692" t="s">
        <v>2287</v>
      </c>
      <c r="G12" s="692" t="s">
        <v>2287</v>
      </c>
      <c r="H12" s="692" t="s">
        <v>2287</v>
      </c>
      <c r="I12" s="692" t="s">
        <v>2287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2287</v>
      </c>
      <c r="F13" s="692" t="s">
        <v>2287</v>
      </c>
      <c r="G13" s="692" t="s">
        <v>2287</v>
      </c>
      <c r="H13" s="692" t="s">
        <v>2287</v>
      </c>
      <c r="I13" s="692" t="s">
        <v>2287</v>
      </c>
      <c r="J13" s="741" t="s">
        <v>927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338" t="s">
        <v>292</v>
      </c>
      <c r="F14" s="705" t="s">
        <v>2288</v>
      </c>
      <c r="G14" s="338" t="s">
        <v>2199</v>
      </c>
      <c r="H14" s="658" t="s">
        <v>2104</v>
      </c>
      <c r="I14" s="338" t="s">
        <v>2230</v>
      </c>
      <c r="J14" s="741" t="s">
        <v>927</v>
      </c>
      <c r="K14" s="742" t="s">
        <v>229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338" t="s">
        <v>292</v>
      </c>
      <c r="F15" s="705" t="s">
        <v>2289</v>
      </c>
      <c r="G15" s="338" t="s">
        <v>2199</v>
      </c>
      <c r="H15" s="658" t="s">
        <v>2111</v>
      </c>
      <c r="I15" s="338" t="s">
        <v>2230</v>
      </c>
      <c r="J15" s="741" t="s">
        <v>927</v>
      </c>
      <c r="K15" s="742" t="s">
        <v>229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338" t="s">
        <v>292</v>
      </c>
      <c r="F16" s="705" t="s">
        <v>2289</v>
      </c>
      <c r="G16" s="338" t="s">
        <v>2290</v>
      </c>
      <c r="H16" s="658" t="s">
        <v>2111</v>
      </c>
      <c r="I16" s="338" t="s">
        <v>2230</v>
      </c>
      <c r="J16" s="741" t="s">
        <v>927</v>
      </c>
      <c r="K16" s="742" t="s">
        <v>229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338" t="s">
        <v>292</v>
      </c>
      <c r="F17" s="705" t="s">
        <v>2289</v>
      </c>
      <c r="G17" s="338" t="s">
        <v>2272</v>
      </c>
      <c r="H17" s="658" t="s">
        <v>2106</v>
      </c>
      <c r="I17" s="338" t="s">
        <v>2230</v>
      </c>
      <c r="J17" s="741" t="s">
        <v>927</v>
      </c>
      <c r="K17" s="742" t="s">
        <v>229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338" t="s">
        <v>2291</v>
      </c>
      <c r="F18" s="705" t="s">
        <v>2289</v>
      </c>
      <c r="G18" s="306" t="s">
        <v>2199</v>
      </c>
      <c r="H18" s="658" t="s">
        <v>2292</v>
      </c>
      <c r="I18" s="338" t="s">
        <v>2230</v>
      </c>
      <c r="J18" s="741" t="s">
        <v>927</v>
      </c>
      <c r="K18" s="742" t="s">
        <v>229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338" t="s">
        <v>2291</v>
      </c>
      <c r="F19" s="705" t="s">
        <v>2289</v>
      </c>
      <c r="G19" s="306" t="s">
        <v>2139</v>
      </c>
      <c r="H19" s="658" t="s">
        <v>2293</v>
      </c>
      <c r="I19" s="338" t="s">
        <v>2230</v>
      </c>
      <c r="J19" s="741" t="s">
        <v>927</v>
      </c>
      <c r="K19" s="742" t="s">
        <v>229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338" t="s">
        <v>2291</v>
      </c>
      <c r="F20" s="705" t="s">
        <v>2294</v>
      </c>
      <c r="G20" s="306" t="s">
        <v>2139</v>
      </c>
      <c r="H20" s="658" t="s">
        <v>2293</v>
      </c>
      <c r="I20" s="338" t="s">
        <v>2230</v>
      </c>
      <c r="J20" s="741" t="s">
        <v>927</v>
      </c>
      <c r="K20" s="742" t="s">
        <v>229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338" t="s">
        <v>2295</v>
      </c>
      <c r="F21" s="705" t="s">
        <v>2296</v>
      </c>
      <c r="G21" s="338" t="s">
        <v>2297</v>
      </c>
      <c r="H21" s="705" t="s">
        <v>2298</v>
      </c>
      <c r="I21" s="338" t="s">
        <v>2299</v>
      </c>
      <c r="J21" s="741" t="s">
        <v>927</v>
      </c>
      <c r="K21" s="742" t="s">
        <v>229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338" t="s">
        <v>2300</v>
      </c>
      <c r="F22" s="705" t="s">
        <v>2301</v>
      </c>
      <c r="G22" s="705" t="s">
        <v>2296</v>
      </c>
      <c r="H22" s="705" t="s">
        <v>2298</v>
      </c>
      <c r="I22" s="338" t="s">
        <v>2299</v>
      </c>
      <c r="J22" s="741" t="s">
        <v>927</v>
      </c>
      <c r="K22" s="742" t="s">
        <v>229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338" t="s">
        <v>2302</v>
      </c>
      <c r="F23" s="705" t="s">
        <v>2303</v>
      </c>
      <c r="G23" s="705" t="s">
        <v>2304</v>
      </c>
      <c r="H23" s="705" t="s">
        <v>2305</v>
      </c>
      <c r="I23" s="338" t="s">
        <v>2306</v>
      </c>
      <c r="J23" s="741" t="s">
        <v>927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338" t="s">
        <v>2307</v>
      </c>
      <c r="F24" s="705" t="s">
        <v>2308</v>
      </c>
      <c r="G24" s="705" t="s">
        <v>2309</v>
      </c>
      <c r="H24" s="705" t="s">
        <v>2310</v>
      </c>
      <c r="I24" s="338" t="s">
        <v>2311</v>
      </c>
      <c r="J24" s="741" t="s">
        <v>229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338" t="s">
        <v>2307</v>
      </c>
      <c r="F25" s="705" t="s">
        <v>2308</v>
      </c>
      <c r="G25" s="705" t="s">
        <v>2312</v>
      </c>
      <c r="H25" s="705" t="s">
        <v>2310</v>
      </c>
      <c r="I25" s="338" t="s">
        <v>2311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338" t="s">
        <v>2307</v>
      </c>
      <c r="F26" s="705" t="s">
        <v>2313</v>
      </c>
      <c r="G26" s="338" t="s">
        <v>2307</v>
      </c>
      <c r="H26" s="705" t="s">
        <v>2314</v>
      </c>
      <c r="I26" s="338" t="s">
        <v>2311</v>
      </c>
      <c r="J26" s="741" t="s">
        <v>229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338" t="s">
        <v>2307</v>
      </c>
      <c r="F27" s="705" t="s">
        <v>2315</v>
      </c>
      <c r="G27" s="705" t="s">
        <v>2316</v>
      </c>
      <c r="H27" s="705" t="s">
        <v>2317</v>
      </c>
      <c r="I27" s="338" t="s">
        <v>2311</v>
      </c>
      <c r="J27" s="741" t="s">
        <v>229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338" t="s">
        <v>2307</v>
      </c>
      <c r="F28" s="705" t="s">
        <v>2315</v>
      </c>
      <c r="G28" s="711" t="s">
        <v>2318</v>
      </c>
      <c r="H28" s="705" t="s">
        <v>2319</v>
      </c>
      <c r="I28" s="338" t="s">
        <v>2311</v>
      </c>
      <c r="J28" s="741" t="s">
        <v>229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338" t="s">
        <v>2307</v>
      </c>
      <c r="F29" s="705" t="s">
        <v>2320</v>
      </c>
      <c r="G29" s="712" t="s">
        <v>2318</v>
      </c>
      <c r="H29" s="705" t="s">
        <v>2321</v>
      </c>
      <c r="I29" s="338" t="s">
        <v>2311</v>
      </c>
      <c r="J29" s="741" t="s">
        <v>229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94" t="s">
        <v>2322</v>
      </c>
      <c r="F30" s="694" t="s">
        <v>2323</v>
      </c>
      <c r="G30" s="694" t="s">
        <v>2265</v>
      </c>
      <c r="H30" s="694" t="s">
        <v>2324</v>
      </c>
      <c r="I30" s="306" t="s">
        <v>2325</v>
      </c>
      <c r="J30" s="741" t="s">
        <v>229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694" t="s">
        <v>2326</v>
      </c>
      <c r="F31" s="306" t="s">
        <v>2327</v>
      </c>
      <c r="G31" s="306" t="s">
        <v>2265</v>
      </c>
      <c r="H31" s="306" t="s">
        <v>2199</v>
      </c>
      <c r="I31" s="694" t="s">
        <v>2328</v>
      </c>
      <c r="J31" s="741" t="s">
        <v>229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6</v>
      </c>
      <c r="O31" s="654"/>
      <c r="P31" s="710" t="s">
        <v>2275</v>
      </c>
      <c r="Q31" s="710" t="s">
        <v>1204</v>
      </c>
      <c r="R31" s="63" t="s">
        <v>2277</v>
      </c>
      <c r="S31" s="63"/>
      <c r="T31" s="63"/>
    </row>
    <row r="32" spans="2:20" ht="15" customHeight="1" thickBot="1" x14ac:dyDescent="0.25">
      <c r="B32" s="266" t="s">
        <v>116</v>
      </c>
      <c r="C32" s="217" t="s">
        <v>85</v>
      </c>
      <c r="D32" s="267" t="s">
        <v>117</v>
      </c>
      <c r="E32" s="694" t="s">
        <v>2326</v>
      </c>
      <c r="F32" s="306" t="s">
        <v>2327</v>
      </c>
      <c r="G32" s="306" t="s">
        <v>2265</v>
      </c>
      <c r="H32" s="306" t="s">
        <v>2199</v>
      </c>
      <c r="I32" s="694" t="s">
        <v>2328</v>
      </c>
      <c r="J32" s="741" t="s">
        <v>229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1130</v>
      </c>
      <c r="N32" s="418">
        <f>COUNTIF(E7:K44, "*Paul*")/2</f>
        <v>27</v>
      </c>
      <c r="O32" s="654"/>
      <c r="P32" s="710">
        <f>SUM(N6:N31)*5</f>
        <v>665</v>
      </c>
      <c r="Q32" s="710">
        <f>SUM(COUNTIFS(K7:K44,"*Vanness*"))/2*10</f>
        <v>45</v>
      </c>
      <c r="R32" s="63">
        <f>SUM(P32:Q32)</f>
        <v>710</v>
      </c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694" t="s">
        <v>2329</v>
      </c>
      <c r="F33" s="306" t="s">
        <v>2327</v>
      </c>
      <c r="G33" s="306" t="s">
        <v>2330</v>
      </c>
      <c r="H33" s="306" t="s">
        <v>2199</v>
      </c>
      <c r="I33" s="694" t="s">
        <v>2331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x14ac:dyDescent="0.2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 x14ac:dyDescent="0.2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 x14ac:dyDescent="0.2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x14ac:dyDescent="0.2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2041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2246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B7" zoomScale="92" zoomScaleNormal="115" workbookViewId="0">
      <selection activeCell="G22" sqref="G2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9.68359375" customWidth="1"/>
    <col min="8" max="8" width="25.69140625" customWidth="1"/>
    <col min="9" max="9" width="39.953125" customWidth="1"/>
    <col min="10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2332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2333</v>
      </c>
      <c r="F6" s="282" t="s">
        <v>2333</v>
      </c>
      <c r="G6" s="282" t="s">
        <v>2333</v>
      </c>
      <c r="H6" s="282" t="s">
        <v>2333</v>
      </c>
      <c r="I6" s="282" t="s">
        <v>2333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7</v>
      </c>
      <c r="O7" s="326" t="s">
        <v>2334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2171</v>
      </c>
      <c r="F11" s="692" t="s">
        <v>2171</v>
      </c>
      <c r="G11" s="692" t="s">
        <v>2171</v>
      </c>
      <c r="H11" s="692" t="s">
        <v>2171</v>
      </c>
      <c r="I11" s="692" t="s">
        <v>2171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22</v>
      </c>
      <c r="O11" s="686" t="s">
        <v>2156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2171</v>
      </c>
      <c r="F12" s="692" t="s">
        <v>2171</v>
      </c>
      <c r="G12" s="692" t="s">
        <v>2171</v>
      </c>
      <c r="H12" s="692" t="s">
        <v>2171</v>
      </c>
      <c r="I12" s="692" t="s">
        <v>2171</v>
      </c>
      <c r="J12" s="741" t="s">
        <v>2335</v>
      </c>
      <c r="K12" s="741" t="s">
        <v>229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2336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2171</v>
      </c>
      <c r="F13" s="692" t="s">
        <v>2171</v>
      </c>
      <c r="G13" s="692" t="s">
        <v>2171</v>
      </c>
      <c r="H13" s="692" t="s">
        <v>2171</v>
      </c>
      <c r="I13" s="692" t="s">
        <v>2171</v>
      </c>
      <c r="J13" s="741" t="s">
        <v>2335</v>
      </c>
      <c r="K13" s="741" t="s">
        <v>229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2336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705" t="s">
        <v>2205</v>
      </c>
      <c r="F14" s="338" t="s">
        <v>2199</v>
      </c>
      <c r="G14" s="515" t="s">
        <v>2199</v>
      </c>
      <c r="H14" s="694" t="s">
        <v>2337</v>
      </c>
      <c r="I14" s="452" t="s">
        <v>2205</v>
      </c>
      <c r="J14" s="741" t="s">
        <v>2335</v>
      </c>
      <c r="K14" s="741" t="s">
        <v>229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705" t="s">
        <v>2205</v>
      </c>
      <c r="F15" s="338" t="s">
        <v>2199</v>
      </c>
      <c r="G15" s="515" t="s">
        <v>2199</v>
      </c>
      <c r="H15" s="694" t="s">
        <v>2337</v>
      </c>
      <c r="I15" s="452" t="s">
        <v>2205</v>
      </c>
      <c r="J15" s="741" t="s">
        <v>2335</v>
      </c>
      <c r="K15" s="741" t="s">
        <v>229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705" t="s">
        <v>2205</v>
      </c>
      <c r="F16" s="338" t="s">
        <v>2199</v>
      </c>
      <c r="G16" s="515" t="s">
        <v>2199</v>
      </c>
      <c r="H16" s="705" t="s">
        <v>2338</v>
      </c>
      <c r="I16" s="515" t="s">
        <v>2199</v>
      </c>
      <c r="J16" s="741" t="s">
        <v>229</v>
      </c>
      <c r="K16" s="741" t="s">
        <v>229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705" t="s">
        <v>2205</v>
      </c>
      <c r="F17" s="338" t="s">
        <v>70</v>
      </c>
      <c r="G17" s="515" t="s">
        <v>2199</v>
      </c>
      <c r="H17" s="705" t="s">
        <v>2338</v>
      </c>
      <c r="I17" s="515" t="s">
        <v>2199</v>
      </c>
      <c r="J17" s="741" t="s">
        <v>229</v>
      </c>
      <c r="K17" s="741" t="s">
        <v>229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705" t="s">
        <v>2230</v>
      </c>
      <c r="F18" s="338" t="s">
        <v>2162</v>
      </c>
      <c r="G18" s="515" t="s">
        <v>2199</v>
      </c>
      <c r="H18" s="693" t="s">
        <v>2339</v>
      </c>
      <c r="I18" s="515" t="s">
        <v>2218</v>
      </c>
      <c r="J18" s="741" t="s">
        <v>229</v>
      </c>
      <c r="K18" s="741" t="s">
        <v>229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705" t="s">
        <v>2340</v>
      </c>
      <c r="F19" s="705" t="s">
        <v>2341</v>
      </c>
      <c r="G19" s="452" t="s">
        <v>1985</v>
      </c>
      <c r="H19" s="693" t="s">
        <v>2339</v>
      </c>
      <c r="I19" s="452" t="s">
        <v>2205</v>
      </c>
      <c r="J19" s="741" t="s">
        <v>229</v>
      </c>
      <c r="K19" s="741" t="s">
        <v>229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05" t="s">
        <v>2340</v>
      </c>
      <c r="F20" s="705" t="s">
        <v>2341</v>
      </c>
      <c r="G20" s="452" t="s">
        <v>2342</v>
      </c>
      <c r="H20" s="693" t="s">
        <v>2339</v>
      </c>
      <c r="I20" s="515" t="s">
        <v>2218</v>
      </c>
      <c r="J20" s="741" t="s">
        <v>229</v>
      </c>
      <c r="K20" s="741" t="s">
        <v>229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05" t="s">
        <v>2340</v>
      </c>
      <c r="F21" s="705" t="s">
        <v>2341</v>
      </c>
      <c r="G21" s="452" t="s">
        <v>2342</v>
      </c>
      <c r="H21" s="703" t="s">
        <v>2069</v>
      </c>
      <c r="I21" s="515" t="s">
        <v>2218</v>
      </c>
      <c r="J21" s="741" t="s">
        <v>229</v>
      </c>
      <c r="K21" s="741" t="s">
        <v>229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5" t="s">
        <v>2340</v>
      </c>
      <c r="F22" s="705" t="s">
        <v>2123</v>
      </c>
      <c r="G22" s="452" t="s">
        <v>2342</v>
      </c>
      <c r="H22" s="703" t="s">
        <v>2165</v>
      </c>
      <c r="I22" s="515" t="s">
        <v>2218</v>
      </c>
      <c r="J22" s="741" t="s">
        <v>229</v>
      </c>
      <c r="K22" s="741" t="s">
        <v>229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5" t="s">
        <v>2120</v>
      </c>
      <c r="F23" s="338" t="s">
        <v>2130</v>
      </c>
      <c r="G23" s="452" t="s">
        <v>2342</v>
      </c>
      <c r="H23" s="693" t="s">
        <v>2343</v>
      </c>
      <c r="I23" s="515" t="s">
        <v>2218</v>
      </c>
      <c r="J23" s="741" t="s">
        <v>229</v>
      </c>
      <c r="K23" s="741" t="s">
        <v>229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5" t="s">
        <v>2344</v>
      </c>
      <c r="F24" s="338" t="s">
        <v>2130</v>
      </c>
      <c r="G24" s="452" t="s">
        <v>2345</v>
      </c>
      <c r="H24" s="693" t="s">
        <v>2343</v>
      </c>
      <c r="I24" s="705" t="s">
        <v>2346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05" t="s">
        <v>2347</v>
      </c>
      <c r="F25" s="338" t="s">
        <v>2032</v>
      </c>
      <c r="G25" s="515" t="s">
        <v>2348</v>
      </c>
      <c r="H25" s="693" t="s">
        <v>2343</v>
      </c>
      <c r="I25" s="705" t="s">
        <v>2346</v>
      </c>
      <c r="J25" s="741" t="s">
        <v>229</v>
      </c>
      <c r="K25" s="741" t="s">
        <v>229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05" t="s">
        <v>2347</v>
      </c>
      <c r="F26" s="338" t="s">
        <v>2032</v>
      </c>
      <c r="G26" s="515" t="s">
        <v>2348</v>
      </c>
      <c r="H26" s="693" t="s">
        <v>2343</v>
      </c>
      <c r="I26" s="705" t="s">
        <v>2346</v>
      </c>
      <c r="J26" s="741" t="s">
        <v>229</v>
      </c>
      <c r="K26" s="741" t="s">
        <v>229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705" t="s">
        <v>2349</v>
      </c>
      <c r="F27" s="338" t="s">
        <v>2350</v>
      </c>
      <c r="G27" s="705" t="s">
        <v>2322</v>
      </c>
      <c r="H27" s="515" t="s">
        <v>2351</v>
      </c>
      <c r="I27" s="515" t="s">
        <v>2268</v>
      </c>
      <c r="J27" s="741" t="s">
        <v>229</v>
      </c>
      <c r="K27" s="741" t="s">
        <v>229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705" t="s">
        <v>2352</v>
      </c>
      <c r="F28" s="338" t="s">
        <v>2058</v>
      </c>
      <c r="G28" s="705" t="s">
        <v>2353</v>
      </c>
      <c r="H28" s="515" t="s">
        <v>2354</v>
      </c>
      <c r="I28" s="515" t="s">
        <v>2268</v>
      </c>
      <c r="J28" s="741" t="s">
        <v>229</v>
      </c>
      <c r="K28" s="741" t="s">
        <v>229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705" t="s">
        <v>2352</v>
      </c>
      <c r="F29" s="338" t="s">
        <v>2170</v>
      </c>
      <c r="G29" s="705" t="s">
        <v>2355</v>
      </c>
      <c r="H29" s="515" t="s">
        <v>2345</v>
      </c>
      <c r="I29" s="515" t="s">
        <v>2268</v>
      </c>
      <c r="J29" s="741" t="s">
        <v>229</v>
      </c>
      <c r="K29" s="741" t="s">
        <v>229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705" t="s">
        <v>2352</v>
      </c>
      <c r="F30" s="338" t="s">
        <v>2170</v>
      </c>
      <c r="G30" s="705" t="s">
        <v>2356</v>
      </c>
      <c r="H30" s="515" t="s">
        <v>2345</v>
      </c>
      <c r="I30" s="515" t="s">
        <v>2268</v>
      </c>
      <c r="J30" s="741" t="s">
        <v>229</v>
      </c>
      <c r="K30" s="741" t="s">
        <v>229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705" t="s">
        <v>2352</v>
      </c>
      <c r="F31" s="338" t="s">
        <v>2170</v>
      </c>
      <c r="G31" s="705" t="s">
        <v>2356</v>
      </c>
      <c r="H31" s="515" t="s">
        <v>2345</v>
      </c>
      <c r="I31" s="515" t="s">
        <v>2268</v>
      </c>
      <c r="J31" s="741" t="s">
        <v>2335</v>
      </c>
      <c r="K31" s="741" t="s">
        <v>2357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 x14ac:dyDescent="0.25">
      <c r="B32" s="266" t="s">
        <v>116</v>
      </c>
      <c r="C32" s="217" t="s">
        <v>85</v>
      </c>
      <c r="D32" s="267" t="s">
        <v>117</v>
      </c>
      <c r="E32" s="705" t="s">
        <v>2352</v>
      </c>
      <c r="F32" s="338" t="s">
        <v>2170</v>
      </c>
      <c r="G32" s="705" t="s">
        <v>2353</v>
      </c>
      <c r="H32" s="515" t="s">
        <v>2345</v>
      </c>
      <c r="I32" s="515" t="s">
        <v>2358</v>
      </c>
      <c r="J32" s="741" t="s">
        <v>2335</v>
      </c>
      <c r="K32" s="741" t="s">
        <v>2357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1130</v>
      </c>
      <c r="N32" s="418">
        <f>COUNTIF(E7:K44, "*Paul*")/2</f>
        <v>9.5</v>
      </c>
      <c r="O32" s="654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2307</v>
      </c>
      <c r="F33" s="338" t="s">
        <v>2170</v>
      </c>
      <c r="G33" s="705" t="s">
        <v>2353</v>
      </c>
      <c r="H33" s="515" t="s">
        <v>2345</v>
      </c>
      <c r="I33" s="743" t="s">
        <v>2359</v>
      </c>
      <c r="J33" s="741" t="s">
        <v>2335</v>
      </c>
      <c r="K33" s="741" t="s">
        <v>2360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745" t="s">
        <v>2361</v>
      </c>
      <c r="H34" s="538"/>
      <c r="I34" s="744" t="s">
        <v>2362</v>
      </c>
      <c r="J34" s="741" t="s">
        <v>2335</v>
      </c>
      <c r="K34" s="741" t="s">
        <v>2360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604"/>
      <c r="G35" s="745" t="s">
        <v>2361</v>
      </c>
      <c r="H35" s="538"/>
      <c r="I35" s="744" t="s">
        <v>2362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604"/>
      <c r="G36" s="745" t="s">
        <v>2361</v>
      </c>
      <c r="H36" s="538"/>
      <c r="I36" s="744" t="s">
        <v>2363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745" t="s">
        <v>2364</v>
      </c>
      <c r="H37" s="538"/>
      <c r="I37" s="744" t="s">
        <v>2362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745" t="s">
        <v>2361</v>
      </c>
      <c r="H38" s="559"/>
      <c r="I38" s="744" t="s">
        <v>2362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745" t="s">
        <v>2361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745" t="s">
        <v>2361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745" t="s">
        <v>2361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I45" s="199"/>
    </row>
    <row r="46" spans="1:20" x14ac:dyDescent="0.2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x14ac:dyDescent="0.2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 x14ac:dyDescent="0.2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 x14ac:dyDescent="0.2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x14ac:dyDescent="0.2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2041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2246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A3" zoomScale="112" zoomScaleNormal="115" workbookViewId="0">
      <selection activeCell="G6" sqref="G6"/>
    </sheetView>
  </sheetViews>
  <sheetFormatPr defaultRowHeight="15" x14ac:dyDescent="0.2"/>
  <cols>
    <col min="2" max="2" width="15.73828125" bestFit="1" customWidth="1"/>
    <col min="3" max="3" width="3.09375" bestFit="1" customWidth="1"/>
    <col min="4" max="4" width="13.44921875" customWidth="1"/>
    <col min="5" max="5" width="22.734375" customWidth="1"/>
    <col min="6" max="6" width="21.1171875" bestFit="1" customWidth="1"/>
    <col min="7" max="7" width="16.8125" bestFit="1" customWidth="1"/>
    <col min="8" max="8" width="23.80859375" bestFit="1" customWidth="1"/>
    <col min="9" max="9" width="57.84375" customWidth="1"/>
    <col min="10" max="10" width="63.359375" bestFit="1" customWidth="1"/>
    <col min="11" max="11" width="10.76171875" bestFit="1" customWidth="1"/>
    <col min="12" max="12" width="32.41796875" customWidth="1"/>
    <col min="13" max="14" width="20.71484375" customWidth="1"/>
    <col min="15" max="15" width="45.6015625" bestFit="1" customWidth="1"/>
    <col min="16" max="16" width="34.03125" customWidth="1"/>
    <col min="17" max="17" width="20.71484375" customWidth="1"/>
    <col min="18" max="20" width="18.6953125" customWidth="1"/>
  </cols>
  <sheetData>
    <row r="1" spans="2:41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 x14ac:dyDescent="0.2">
      <c r="B3" s="800" t="s">
        <v>2365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 x14ac:dyDescent="0.25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1907</v>
      </c>
      <c r="M5" s="644" t="s">
        <v>80</v>
      </c>
      <c r="N5" s="442" t="s">
        <v>81</v>
      </c>
      <c r="O5" s="652" t="s">
        <v>82</v>
      </c>
      <c r="P5" s="652" t="s">
        <v>2366</v>
      </c>
      <c r="Q5" s="826" t="s">
        <v>2367</v>
      </c>
      <c r="R5" s="826"/>
      <c r="S5" s="826"/>
      <c r="T5" s="826"/>
      <c r="U5" s="826"/>
      <c r="V5" s="826"/>
      <c r="W5" s="826"/>
      <c r="X5" s="826"/>
      <c r="Y5" s="826"/>
      <c r="Z5" s="826"/>
      <c r="AA5" s="826"/>
      <c r="AB5" s="826"/>
      <c r="AC5" s="826"/>
      <c r="AD5" s="826"/>
      <c r="AE5" s="826"/>
      <c r="AF5" s="826"/>
      <c r="AG5" s="826"/>
      <c r="AH5" s="826"/>
      <c r="AI5" s="826"/>
      <c r="AJ5" s="826"/>
      <c r="AK5" s="826"/>
      <c r="AL5" s="826"/>
      <c r="AM5" s="826"/>
      <c r="AN5" s="826"/>
      <c r="AO5" s="734"/>
    </row>
    <row r="6" spans="2:41" ht="15" customHeight="1" x14ac:dyDescent="0.2">
      <c r="B6" s="263" t="s">
        <v>83</v>
      </c>
      <c r="C6" s="271"/>
      <c r="D6" s="272"/>
      <c r="E6" s="282" t="s">
        <v>2368</v>
      </c>
      <c r="F6" s="282" t="s">
        <v>2368</v>
      </c>
      <c r="G6" s="282" t="s">
        <v>2368</v>
      </c>
      <c r="H6" s="282" t="s">
        <v>2368</v>
      </c>
      <c r="I6" s="282" t="s">
        <v>2368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2369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741" t="s">
        <v>2370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17.5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741" t="s">
        <v>2371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741" t="s">
        <v>2371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557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741" t="s">
        <v>2371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 x14ac:dyDescent="0.2">
      <c r="B11" s="266" t="s">
        <v>90</v>
      </c>
      <c r="C11" s="217" t="s">
        <v>85</v>
      </c>
      <c r="D11" s="267" t="s">
        <v>91</v>
      </c>
      <c r="E11" s="689" t="s">
        <v>2372</v>
      </c>
      <c r="F11" s="689" t="s">
        <v>2372</v>
      </c>
      <c r="G11" s="689" t="s">
        <v>2372</v>
      </c>
      <c r="H11" s="689" t="s">
        <v>2372</v>
      </c>
      <c r="I11" s="689" t="s">
        <v>2372</v>
      </c>
      <c r="J11" s="741" t="s">
        <v>2373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11.5</v>
      </c>
      <c r="O11" s="686" t="s">
        <v>2156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 x14ac:dyDescent="0.2">
      <c r="B12" s="266" t="s">
        <v>91</v>
      </c>
      <c r="C12" s="217" t="s">
        <v>85</v>
      </c>
      <c r="D12" s="267" t="s">
        <v>92</v>
      </c>
      <c r="E12" s="689" t="s">
        <v>2372</v>
      </c>
      <c r="F12" s="689" t="s">
        <v>2372</v>
      </c>
      <c r="G12" s="689" t="s">
        <v>2372</v>
      </c>
      <c r="H12" s="689" t="s">
        <v>2372</v>
      </c>
      <c r="I12" s="689" t="s">
        <v>2372</v>
      </c>
      <c r="J12" s="741" t="s">
        <v>2374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 x14ac:dyDescent="0.2">
      <c r="B13" s="266" t="s">
        <v>92</v>
      </c>
      <c r="C13" s="217" t="s">
        <v>85</v>
      </c>
      <c r="D13" s="267" t="s">
        <v>94</v>
      </c>
      <c r="E13" s="689" t="s">
        <v>2372</v>
      </c>
      <c r="F13" s="689" t="s">
        <v>2372</v>
      </c>
      <c r="G13" s="689" t="s">
        <v>2372</v>
      </c>
      <c r="H13" s="689" t="s">
        <v>2372</v>
      </c>
      <c r="I13" s="689" t="s">
        <v>2372</v>
      </c>
      <c r="J13" s="741" t="s">
        <v>2374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 x14ac:dyDescent="0.2">
      <c r="B14" s="266" t="s">
        <v>94</v>
      </c>
      <c r="C14" s="217" t="s">
        <v>85</v>
      </c>
      <c r="D14" s="267" t="s">
        <v>95</v>
      </c>
      <c r="E14" s="713" t="s">
        <v>1975</v>
      </c>
      <c r="F14" s="713" t="s">
        <v>2375</v>
      </c>
      <c r="G14" s="713" t="s">
        <v>2372</v>
      </c>
      <c r="H14" s="585" t="s">
        <v>2376</v>
      </c>
      <c r="I14" s="714" t="s">
        <v>2065</v>
      </c>
      <c r="J14" s="741" t="s">
        <v>2374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 x14ac:dyDescent="0.2">
      <c r="B15" s="266" t="s">
        <v>95</v>
      </c>
      <c r="C15" s="217" t="s">
        <v>85</v>
      </c>
      <c r="D15" s="267" t="s">
        <v>96</v>
      </c>
      <c r="E15" s="713" t="s">
        <v>1975</v>
      </c>
      <c r="F15" s="713" t="s">
        <v>2375</v>
      </c>
      <c r="G15" s="713" t="s">
        <v>2377</v>
      </c>
      <c r="H15" s="585" t="s">
        <v>2376</v>
      </c>
      <c r="I15" s="716" t="s">
        <v>2065</v>
      </c>
      <c r="J15" s="741" t="s">
        <v>2378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 x14ac:dyDescent="0.2">
      <c r="B16" s="266" t="s">
        <v>96</v>
      </c>
      <c r="C16" s="217" t="s">
        <v>85</v>
      </c>
      <c r="D16" s="267" t="s">
        <v>97</v>
      </c>
      <c r="E16" s="713" t="s">
        <v>1975</v>
      </c>
      <c r="F16" s="713" t="s">
        <v>2375</v>
      </c>
      <c r="G16" s="713" t="s">
        <v>2377</v>
      </c>
      <c r="H16" s="585" t="s">
        <v>2376</v>
      </c>
      <c r="I16" s="716" t="s">
        <v>2065</v>
      </c>
      <c r="J16" s="741" t="s">
        <v>2378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 x14ac:dyDescent="0.2">
      <c r="B17" s="266" t="s">
        <v>97</v>
      </c>
      <c r="C17" s="217" t="s">
        <v>85</v>
      </c>
      <c r="D17" s="267" t="s">
        <v>99</v>
      </c>
      <c r="E17" s="713" t="s">
        <v>1975</v>
      </c>
      <c r="F17" s="713" t="s">
        <v>2108</v>
      </c>
      <c r="G17" s="713" t="s">
        <v>2377</v>
      </c>
      <c r="H17" s="585" t="s">
        <v>2376</v>
      </c>
      <c r="I17" s="716" t="s">
        <v>2065</v>
      </c>
      <c r="J17" s="741" t="s">
        <v>2378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2379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 x14ac:dyDescent="0.2">
      <c r="B18" s="266" t="s">
        <v>99</v>
      </c>
      <c r="C18" s="217" t="s">
        <v>85</v>
      </c>
      <c r="D18" s="267" t="s">
        <v>100</v>
      </c>
      <c r="E18" s="713" t="s">
        <v>1975</v>
      </c>
      <c r="F18" s="713" t="s">
        <v>2162</v>
      </c>
      <c r="G18" s="714" t="s">
        <v>2380</v>
      </c>
      <c r="H18" s="585" t="s">
        <v>2111</v>
      </c>
      <c r="I18" s="716" t="s">
        <v>2065</v>
      </c>
      <c r="J18" s="741" t="s">
        <v>2378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 x14ac:dyDescent="0.2">
      <c r="B19" s="266" t="s">
        <v>100</v>
      </c>
      <c r="C19" s="217" t="s">
        <v>85</v>
      </c>
      <c r="D19" s="267" t="s">
        <v>101</v>
      </c>
      <c r="E19" s="713" t="s">
        <v>2159</v>
      </c>
      <c r="F19" s="713" t="s">
        <v>2162</v>
      </c>
      <c r="G19" s="714" t="s">
        <v>2380</v>
      </c>
      <c r="H19" s="585" t="s">
        <v>2111</v>
      </c>
      <c r="I19" s="716" t="s">
        <v>2065</v>
      </c>
      <c r="J19" s="741" t="s">
        <v>2381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 x14ac:dyDescent="0.2">
      <c r="B20" s="266" t="s">
        <v>101</v>
      </c>
      <c r="C20" s="217" t="s">
        <v>85</v>
      </c>
      <c r="D20" s="267" t="s">
        <v>102</v>
      </c>
      <c r="E20" s="713" t="s">
        <v>2382</v>
      </c>
      <c r="F20" s="713" t="s">
        <v>2162</v>
      </c>
      <c r="G20" s="714" t="s">
        <v>2380</v>
      </c>
      <c r="H20" s="585" t="s">
        <v>2111</v>
      </c>
      <c r="I20" s="716" t="s">
        <v>2065</v>
      </c>
      <c r="J20" s="741" t="s">
        <v>2378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 x14ac:dyDescent="0.2">
      <c r="B21" s="266" t="s">
        <v>102</v>
      </c>
      <c r="C21" s="217" t="s">
        <v>85</v>
      </c>
      <c r="D21" s="267" t="s">
        <v>103</v>
      </c>
      <c r="E21" s="715" t="s">
        <v>2383</v>
      </c>
      <c r="F21" s="715" t="s">
        <v>2162</v>
      </c>
      <c r="G21" s="714" t="s">
        <v>2380</v>
      </c>
      <c r="H21" s="585" t="s">
        <v>2111</v>
      </c>
      <c r="I21" s="716" t="s">
        <v>2065</v>
      </c>
      <c r="J21" s="741" t="s">
        <v>2378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 x14ac:dyDescent="0.2">
      <c r="B22" s="266" t="s">
        <v>103</v>
      </c>
      <c r="C22" s="217" t="s">
        <v>85</v>
      </c>
      <c r="D22" s="267" t="s">
        <v>106</v>
      </c>
      <c r="E22" s="715" t="s">
        <v>2384</v>
      </c>
      <c r="F22" s="715" t="s">
        <v>2385</v>
      </c>
      <c r="G22" s="714" t="s">
        <v>2380</v>
      </c>
      <c r="H22" s="585" t="s">
        <v>2111</v>
      </c>
      <c r="I22" s="716" t="s">
        <v>2351</v>
      </c>
      <c r="J22" s="741" t="s">
        <v>2378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 x14ac:dyDescent="0.2">
      <c r="B23" s="266" t="s">
        <v>106</v>
      </c>
      <c r="C23" s="217" t="s">
        <v>85</v>
      </c>
      <c r="D23" s="267" t="s">
        <v>107</v>
      </c>
      <c r="E23" s="715" t="s">
        <v>2384</v>
      </c>
      <c r="F23" s="715" t="s">
        <v>2385</v>
      </c>
      <c r="G23" s="716" t="s">
        <v>2386</v>
      </c>
      <c r="H23" s="714" t="s">
        <v>2387</v>
      </c>
      <c r="I23" s="714" t="s">
        <v>2388</v>
      </c>
      <c r="J23" s="741" t="s">
        <v>2371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 x14ac:dyDescent="0.2">
      <c r="B24" s="266" t="s">
        <v>107</v>
      </c>
      <c r="C24" s="217" t="s">
        <v>85</v>
      </c>
      <c r="D24" s="267" t="s">
        <v>109</v>
      </c>
      <c r="E24" s="715" t="s">
        <v>2384</v>
      </c>
      <c r="F24" s="715" t="s">
        <v>2389</v>
      </c>
      <c r="G24" s="716" t="s">
        <v>2386</v>
      </c>
      <c r="H24" s="714" t="s">
        <v>2387</v>
      </c>
      <c r="I24" s="714" t="s">
        <v>2372</v>
      </c>
      <c r="J24" s="741" t="s">
        <v>2378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 x14ac:dyDescent="0.2">
      <c r="B25" s="266" t="s">
        <v>109</v>
      </c>
      <c r="C25" s="217" t="s">
        <v>85</v>
      </c>
      <c r="D25" s="267" t="s">
        <v>110</v>
      </c>
      <c r="E25" s="713" t="s">
        <v>2390</v>
      </c>
      <c r="F25" s="713" t="s">
        <v>2350</v>
      </c>
      <c r="G25" s="716" t="s">
        <v>2386</v>
      </c>
      <c r="H25" s="713" t="s">
        <v>2391</v>
      </c>
      <c r="I25" s="713" t="s">
        <v>2348</v>
      </c>
      <c r="J25" s="741" t="s">
        <v>2378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 x14ac:dyDescent="0.2">
      <c r="B26" s="266" t="s">
        <v>110</v>
      </c>
      <c r="C26" s="217" t="s">
        <v>85</v>
      </c>
      <c r="D26" s="267" t="s">
        <v>111</v>
      </c>
      <c r="E26" s="713" t="s">
        <v>2390</v>
      </c>
      <c r="F26" s="713" t="s">
        <v>2350</v>
      </c>
      <c r="G26" s="716" t="s">
        <v>2386</v>
      </c>
      <c r="H26" s="715" t="s">
        <v>2392</v>
      </c>
      <c r="I26" s="713" t="s">
        <v>2306</v>
      </c>
      <c r="J26" s="741" t="s">
        <v>2378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 x14ac:dyDescent="0.2">
      <c r="B27" s="266" t="s">
        <v>111</v>
      </c>
      <c r="C27" s="217" t="s">
        <v>85</v>
      </c>
      <c r="D27" s="267" t="s">
        <v>112</v>
      </c>
      <c r="E27" s="713" t="s">
        <v>2390</v>
      </c>
      <c r="F27" s="713" t="s">
        <v>2350</v>
      </c>
      <c r="G27" s="713" t="s">
        <v>618</v>
      </c>
      <c r="H27" s="715" t="s">
        <v>2392</v>
      </c>
      <c r="I27" s="713" t="s">
        <v>2306</v>
      </c>
      <c r="J27" s="741" t="s">
        <v>2378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0</v>
      </c>
      <c r="O27" s="654" t="s">
        <v>1943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 x14ac:dyDescent="0.2">
      <c r="B28" s="266" t="s">
        <v>112</v>
      </c>
      <c r="C28" s="217" t="s">
        <v>85</v>
      </c>
      <c r="D28" s="267" t="s">
        <v>113</v>
      </c>
      <c r="E28" s="713" t="s">
        <v>2307</v>
      </c>
      <c r="F28" s="713" t="s">
        <v>2350</v>
      </c>
      <c r="G28" s="713" t="s">
        <v>2262</v>
      </c>
      <c r="H28" s="715" t="s">
        <v>2393</v>
      </c>
      <c r="I28" s="713" t="s">
        <v>2306</v>
      </c>
      <c r="J28" s="741" t="s">
        <v>2378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3</v>
      </c>
      <c r="O28" s="287" t="s">
        <v>2394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 x14ac:dyDescent="0.2">
      <c r="B29" s="266" t="s">
        <v>113</v>
      </c>
      <c r="C29" s="217" t="s">
        <v>85</v>
      </c>
      <c r="D29" s="267" t="s">
        <v>114</v>
      </c>
      <c r="E29" s="713" t="s">
        <v>2307</v>
      </c>
      <c r="F29" s="713" t="s">
        <v>2350</v>
      </c>
      <c r="G29" s="713" t="s">
        <v>2262</v>
      </c>
      <c r="H29" s="715" t="s">
        <v>2395</v>
      </c>
      <c r="I29" s="713" t="s">
        <v>2306</v>
      </c>
      <c r="J29" s="741" t="s">
        <v>2378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 x14ac:dyDescent="0.2">
      <c r="B30" s="266" t="s">
        <v>114</v>
      </c>
      <c r="C30" s="217" t="s">
        <v>85</v>
      </c>
      <c r="D30" s="267" t="s">
        <v>115</v>
      </c>
      <c r="E30" s="713" t="s">
        <v>2307</v>
      </c>
      <c r="F30" s="713" t="s">
        <v>2350</v>
      </c>
      <c r="G30" s="713" t="s">
        <v>2271</v>
      </c>
      <c r="H30" s="715" t="s">
        <v>2395</v>
      </c>
      <c r="I30" s="713" t="s">
        <v>2306</v>
      </c>
      <c r="J30" s="741" t="s">
        <v>2378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 x14ac:dyDescent="0.25">
      <c r="B31" s="266" t="s">
        <v>115</v>
      </c>
      <c r="C31" s="217" t="s">
        <v>85</v>
      </c>
      <c r="D31" s="267" t="s">
        <v>116</v>
      </c>
      <c r="E31" s="713" t="s">
        <v>2307</v>
      </c>
      <c r="F31" s="713" t="s">
        <v>2350</v>
      </c>
      <c r="G31" s="713" t="s">
        <v>2271</v>
      </c>
      <c r="H31" s="715" t="s">
        <v>2395</v>
      </c>
      <c r="I31" s="713" t="s">
        <v>2396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 x14ac:dyDescent="0.25">
      <c r="B32" s="266" t="s">
        <v>116</v>
      </c>
      <c r="C32" s="217" t="s">
        <v>85</v>
      </c>
      <c r="D32" s="267" t="s">
        <v>117</v>
      </c>
      <c r="E32" s="713" t="s">
        <v>2307</v>
      </c>
      <c r="F32" s="713" t="s">
        <v>2350</v>
      </c>
      <c r="G32" s="713" t="s">
        <v>2271</v>
      </c>
      <c r="H32" s="713" t="s">
        <v>2395</v>
      </c>
      <c r="I32" s="713" t="s">
        <v>2396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1130</v>
      </c>
      <c r="N32" s="418">
        <f>COUNTIF(E7:K44, "*Paul*")/2</f>
        <v>13.5</v>
      </c>
      <c r="O32" s="654"/>
      <c r="P32" s="710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713" t="s">
        <v>2307</v>
      </c>
      <c r="F33" s="748" t="s">
        <v>2397</v>
      </c>
      <c r="G33" s="713" t="s">
        <v>2271</v>
      </c>
      <c r="H33" s="713" t="s">
        <v>2395</v>
      </c>
      <c r="I33" s="746" t="s">
        <v>2398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747" t="s">
        <v>56</v>
      </c>
      <c r="G34" s="538"/>
      <c r="H34" s="538"/>
      <c r="I34" s="746" t="s">
        <v>2399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747" t="s">
        <v>56</v>
      </c>
      <c r="G35" s="606"/>
      <c r="H35" s="538"/>
      <c r="I35" s="746" t="s">
        <v>2400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747" t="s">
        <v>56</v>
      </c>
      <c r="G36" s="606"/>
      <c r="H36" s="538"/>
      <c r="I36" s="746" t="s">
        <v>2400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747" t="s">
        <v>56</v>
      </c>
      <c r="G37" s="698"/>
      <c r="H37" s="538"/>
      <c r="I37" s="746" t="s">
        <v>2400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747" t="s">
        <v>56</v>
      </c>
      <c r="G38" s="698"/>
      <c r="H38" s="559"/>
      <c r="I38" s="746" t="s">
        <v>2400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46" t="s">
        <v>2400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46" t="s">
        <v>2400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46" t="s">
        <v>2400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46" t="s">
        <v>2401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46" t="s">
        <v>2400</v>
      </c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7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x14ac:dyDescent="0.2">
      <c r="A47" t="s">
        <v>2035</v>
      </c>
      <c r="B47" s="659"/>
      <c r="C47" s="217" t="s">
        <v>2034</v>
      </c>
      <c r="D47" s="255" t="s">
        <v>2036</v>
      </c>
      <c r="M47" s="61"/>
      <c r="N47" s="62"/>
      <c r="O47" s="61"/>
    </row>
    <row r="48" spans="1:20" x14ac:dyDescent="0.2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 x14ac:dyDescent="0.2">
      <c r="A49" t="s">
        <v>2037</v>
      </c>
      <c r="B49" s="661"/>
      <c r="C49" s="660" t="s">
        <v>2034</v>
      </c>
      <c r="D49" s="61" t="s">
        <v>2038</v>
      </c>
      <c r="F49" s="824" t="s">
        <v>2402</v>
      </c>
      <c r="G49" s="825"/>
      <c r="H49" s="732">
        <v>45522</v>
      </c>
      <c r="I49" t="s">
        <v>2403</v>
      </c>
      <c r="M49" s="61"/>
      <c r="N49" s="62"/>
      <c r="O49" s="61"/>
    </row>
    <row r="50" spans="1:15" x14ac:dyDescent="0.2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2041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2246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topLeftCell="A16" zoomScale="88" zoomScaleNormal="115" workbookViewId="0">
      <pane xSplit="4" topLeftCell="E16" activePane="topRight" state="frozen"/>
      <selection activeCell="A9" sqref="A9"/>
      <selection pane="topRight" activeCell="A9" sqref="A9"/>
    </sheetView>
  </sheetViews>
  <sheetFormatPr defaultRowHeight="15" x14ac:dyDescent="0.2"/>
  <cols>
    <col min="1" max="1" width="1.74609375" customWidth="1"/>
    <col min="2" max="2" width="8.7421875" customWidth="1"/>
    <col min="3" max="3" width="5.37890625" customWidth="1"/>
    <col min="4" max="4" width="9.81640625" customWidth="1"/>
    <col min="5" max="5" width="15.6015625" customWidth="1"/>
    <col min="6" max="6" width="36.859375" customWidth="1"/>
    <col min="7" max="7" width="23.13671875" customWidth="1"/>
    <col min="8" max="8" width="37.53125" customWidth="1"/>
    <col min="9" max="9" width="40.89453125" customWidth="1"/>
    <col min="10" max="10" width="34.30078125" customWidth="1"/>
    <col min="11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2404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1907</v>
      </c>
      <c r="M5" s="644" t="s">
        <v>80</v>
      </c>
      <c r="N5" s="442" t="s">
        <v>81</v>
      </c>
      <c r="O5" s="652" t="s">
        <v>82</v>
      </c>
      <c r="P5" s="652" t="s">
        <v>2366</v>
      </c>
      <c r="Q5" s="376" t="s">
        <v>2043</v>
      </c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2405</v>
      </c>
      <c r="F6" s="282" t="s">
        <v>2406</v>
      </c>
      <c r="G6" s="282" t="s">
        <v>2406</v>
      </c>
      <c r="H6" s="282" t="s">
        <v>2406</v>
      </c>
      <c r="I6" s="282" t="s">
        <v>2405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2407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26.5</v>
      </c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98</v>
      </c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2407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719"/>
      <c r="F10" s="719"/>
      <c r="G10" s="721" t="s">
        <v>2408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21" t="s">
        <v>2409</v>
      </c>
      <c r="F11" s="721" t="s">
        <v>2410</v>
      </c>
      <c r="G11" s="721" t="s">
        <v>2410</v>
      </c>
      <c r="H11" s="721" t="s">
        <v>2410</v>
      </c>
      <c r="I11" s="721" t="s">
        <v>2111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20</v>
      </c>
      <c r="O11" s="686" t="s">
        <v>2156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21" t="s">
        <v>2409</v>
      </c>
      <c r="F12" s="721" t="s">
        <v>2410</v>
      </c>
      <c r="G12" s="721" t="s">
        <v>2410</v>
      </c>
      <c r="H12" s="721" t="s">
        <v>2410</v>
      </c>
      <c r="I12" s="721" t="s">
        <v>2111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1943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21" t="s">
        <v>2409</v>
      </c>
      <c r="F13" s="721" t="s">
        <v>2410</v>
      </c>
      <c r="G13" s="721" t="s">
        <v>2410</v>
      </c>
      <c r="H13" s="721" t="s">
        <v>2410</v>
      </c>
      <c r="I13" s="721" t="s">
        <v>2111</v>
      </c>
      <c r="J13" s="751" t="s">
        <v>2411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4.5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17.5</v>
      </c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729" t="s">
        <v>2412</v>
      </c>
      <c r="F14" s="729" t="s">
        <v>2410</v>
      </c>
      <c r="G14" s="735" t="s">
        <v>2327</v>
      </c>
      <c r="H14" s="585" t="s">
        <v>1975</v>
      </c>
      <c r="I14" s="730" t="s">
        <v>2199</v>
      </c>
      <c r="J14" s="751" t="s">
        <v>2411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729" t="s">
        <v>2413</v>
      </c>
      <c r="F15" s="729" t="s">
        <v>2410</v>
      </c>
      <c r="G15" s="735" t="s">
        <v>2327</v>
      </c>
      <c r="H15" s="585" t="s">
        <v>1975</v>
      </c>
      <c r="I15" s="730" t="s">
        <v>2199</v>
      </c>
      <c r="J15" s="751" t="s">
        <v>2411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729" t="s">
        <v>2413</v>
      </c>
      <c r="F16" s="729" t="s">
        <v>2410</v>
      </c>
      <c r="G16" s="735" t="s">
        <v>2414</v>
      </c>
      <c r="H16" s="585" t="s">
        <v>2415</v>
      </c>
      <c r="I16" s="730" t="s">
        <v>2199</v>
      </c>
      <c r="J16" s="751" t="s">
        <v>2411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729" t="s">
        <v>2413</v>
      </c>
      <c r="F17" s="729" t="s">
        <v>2410</v>
      </c>
      <c r="G17" s="735" t="s">
        <v>2414</v>
      </c>
      <c r="H17" s="585" t="s">
        <v>2416</v>
      </c>
      <c r="I17" s="730" t="s">
        <v>2199</v>
      </c>
      <c r="J17" s="751" t="s">
        <v>2411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2379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729" t="s">
        <v>2413</v>
      </c>
      <c r="F18" s="729" t="s">
        <v>1980</v>
      </c>
      <c r="G18" s="736" t="s">
        <v>2417</v>
      </c>
      <c r="H18" s="585" t="s">
        <v>70</v>
      </c>
      <c r="I18" s="730" t="s">
        <v>2272</v>
      </c>
      <c r="J18" s="751" t="s">
        <v>2411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729" t="s">
        <v>2145</v>
      </c>
      <c r="F19" s="729" t="s">
        <v>1980</v>
      </c>
      <c r="G19" s="736" t="s">
        <v>2418</v>
      </c>
      <c r="H19" s="585" t="s">
        <v>70</v>
      </c>
      <c r="I19" s="730" t="s">
        <v>2230</v>
      </c>
      <c r="J19" s="751" t="s">
        <v>2411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29" t="s">
        <v>2145</v>
      </c>
      <c r="F20" s="729" t="s">
        <v>1980</v>
      </c>
      <c r="G20" s="736" t="s">
        <v>2419</v>
      </c>
      <c r="H20" s="585" t="s">
        <v>70</v>
      </c>
      <c r="I20" s="730" t="s">
        <v>2230</v>
      </c>
      <c r="J20" s="751" t="s">
        <v>2411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117.5</v>
      </c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29" t="s">
        <v>2145</v>
      </c>
      <c r="F21" s="729" t="s">
        <v>1980</v>
      </c>
      <c r="G21" s="736" t="s">
        <v>2418</v>
      </c>
      <c r="H21" s="585" t="s">
        <v>70</v>
      </c>
      <c r="I21" s="730" t="s">
        <v>2230</v>
      </c>
      <c r="J21" s="751" t="s">
        <v>2411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29" t="s">
        <v>2069</v>
      </c>
      <c r="F22" s="729" t="s">
        <v>1980</v>
      </c>
      <c r="G22" s="730" t="s">
        <v>2420</v>
      </c>
      <c r="H22" s="585" t="s">
        <v>70</v>
      </c>
      <c r="I22" s="736" t="s">
        <v>2421</v>
      </c>
      <c r="J22" s="751" t="s">
        <v>2411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29" t="s">
        <v>2069</v>
      </c>
      <c r="F23" s="729" t="s">
        <v>56</v>
      </c>
      <c r="G23" s="730" t="s">
        <v>1980</v>
      </c>
      <c r="H23" s="585" t="s">
        <v>2104</v>
      </c>
      <c r="I23" s="736" t="s">
        <v>2421</v>
      </c>
      <c r="J23" s="751" t="s">
        <v>2411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29" t="s">
        <v>2069</v>
      </c>
      <c r="F24" s="729" t="s">
        <v>56</v>
      </c>
      <c r="G24" s="730" t="s">
        <v>2422</v>
      </c>
      <c r="H24" s="658" t="s">
        <v>2423</v>
      </c>
      <c r="I24" s="736" t="s">
        <v>368</v>
      </c>
      <c r="J24" s="751" t="s">
        <v>2411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19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</v>
      </c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29" t="s">
        <v>2069</v>
      </c>
      <c r="F25" s="729" t="s">
        <v>56</v>
      </c>
      <c r="G25" s="730" t="s">
        <v>2422</v>
      </c>
      <c r="H25" s="658" t="s">
        <v>2423</v>
      </c>
      <c r="I25" s="735" t="s">
        <v>2424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33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</v>
      </c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29" t="s">
        <v>2069</v>
      </c>
      <c r="F26" s="735" t="s">
        <v>2170</v>
      </c>
      <c r="G26" s="730" t="s">
        <v>2422</v>
      </c>
      <c r="H26" s="658" t="s">
        <v>2423</v>
      </c>
      <c r="I26" s="735" t="s">
        <v>2082</v>
      </c>
      <c r="J26" s="751" t="s">
        <v>2411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729" t="s">
        <v>2069</v>
      </c>
      <c r="F27" s="735" t="s">
        <v>2170</v>
      </c>
      <c r="G27" s="730" t="s">
        <v>2422</v>
      </c>
      <c r="H27" s="658" t="s">
        <v>2423</v>
      </c>
      <c r="I27" s="735" t="s">
        <v>2082</v>
      </c>
      <c r="J27" s="751" t="s">
        <v>2411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85"/>
      <c r="F28" s="735" t="s">
        <v>2170</v>
      </c>
      <c r="G28" s="730" t="s">
        <v>2422</v>
      </c>
      <c r="H28" s="658" t="s">
        <v>2423</v>
      </c>
      <c r="I28" s="735" t="s">
        <v>2082</v>
      </c>
      <c r="J28" s="751" t="s">
        <v>2411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15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50.5</v>
      </c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5" t="s">
        <v>2425</v>
      </c>
      <c r="F29" s="735" t="s">
        <v>2426</v>
      </c>
      <c r="G29" s="730" t="s">
        <v>2422</v>
      </c>
      <c r="H29" s="658" t="s">
        <v>2427</v>
      </c>
      <c r="I29" s="735" t="s">
        <v>2082</v>
      </c>
      <c r="J29" s="751" t="s">
        <v>2411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0</v>
      </c>
      <c r="O29" s="326" t="s">
        <v>2407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5" t="s">
        <v>2425</v>
      </c>
      <c r="F30" s="735" t="s">
        <v>2426</v>
      </c>
      <c r="G30" s="730" t="s">
        <v>2422</v>
      </c>
      <c r="H30" s="658" t="s">
        <v>2427</v>
      </c>
      <c r="I30" s="735" t="s">
        <v>2082</v>
      </c>
      <c r="J30" s="751" t="s">
        <v>2411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585" t="s">
        <v>2425</v>
      </c>
      <c r="F31" s="735" t="s">
        <v>2426</v>
      </c>
      <c r="G31" s="730" t="s">
        <v>2428</v>
      </c>
      <c r="H31" s="658" t="s">
        <v>2427</v>
      </c>
      <c r="I31" s="735" t="s">
        <v>2082</v>
      </c>
      <c r="J31" s="751" t="s">
        <v>2411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20.5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60.5</v>
      </c>
      <c r="R31" s="63"/>
      <c r="S31" s="63"/>
      <c r="T31" s="63"/>
    </row>
    <row r="32" spans="2:20" ht="15" customHeight="1" thickBot="1" x14ac:dyDescent="0.25">
      <c r="B32" s="266" t="s">
        <v>116</v>
      </c>
      <c r="C32" s="217" t="s">
        <v>85</v>
      </c>
      <c r="D32" s="267" t="s">
        <v>117</v>
      </c>
      <c r="E32" s="585" t="s">
        <v>2425</v>
      </c>
      <c r="F32" s="735" t="s">
        <v>2429</v>
      </c>
      <c r="G32" s="730" t="s">
        <v>2430</v>
      </c>
      <c r="H32" s="658" t="s">
        <v>2427</v>
      </c>
      <c r="I32" s="735" t="s">
        <v>2082</v>
      </c>
      <c r="J32" s="751" t="s">
        <v>2411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1130</v>
      </c>
      <c r="N32" s="418">
        <f>COUNTIF(E7:K44, "*Paul*")/2</f>
        <v>0</v>
      </c>
      <c r="O32" s="654" t="s">
        <v>2431</v>
      </c>
      <c r="P32" s="710"/>
      <c r="Q32" s="667">
        <f>SUM('5 August 2024  '!N32,'12 August 2024  '!N32,'19 August 2024'!N32,'26 August 2024'!N32)</f>
        <v>50</v>
      </c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5" t="s">
        <v>2028</v>
      </c>
      <c r="F33" s="749" t="s">
        <v>2432</v>
      </c>
      <c r="G33" s="730" t="s">
        <v>1980</v>
      </c>
      <c r="H33" s="750" t="s">
        <v>2433</v>
      </c>
      <c r="I33" s="735" t="s">
        <v>2082</v>
      </c>
      <c r="J33" s="751" t="s">
        <v>2411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722"/>
      <c r="F34" s="749" t="s">
        <v>2432</v>
      </c>
      <c r="G34" s="723"/>
      <c r="H34" s="750" t="s">
        <v>2433</v>
      </c>
      <c r="I34" s="709" t="s">
        <v>1980</v>
      </c>
      <c r="J34" s="751" t="s">
        <v>2411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749" t="s">
        <v>2434</v>
      </c>
      <c r="G35" s="622"/>
      <c r="H35" s="750" t="s">
        <v>2433</v>
      </c>
      <c r="I35" s="709" t="s">
        <v>2082</v>
      </c>
      <c r="J35" s="751" t="s">
        <v>2411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749" t="s">
        <v>2432</v>
      </c>
      <c r="G36" s="622"/>
      <c r="H36" s="750" t="s">
        <v>2433</v>
      </c>
      <c r="I36" s="709" t="s">
        <v>2435</v>
      </c>
      <c r="J36" s="751" t="s">
        <v>2411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97"/>
      <c r="F37" s="749" t="s">
        <v>2432</v>
      </c>
      <c r="G37" s="699"/>
      <c r="H37" s="750" t="s">
        <v>2433</v>
      </c>
      <c r="I37" s="709"/>
      <c r="J37" s="751" t="s">
        <v>2411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99"/>
      <c r="F38" s="749" t="s">
        <v>2432</v>
      </c>
      <c r="G38" s="699"/>
      <c r="H38" s="750" t="s">
        <v>2433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99"/>
      <c r="F39" s="749" t="s">
        <v>2432</v>
      </c>
      <c r="G39" s="698"/>
      <c r="H39" s="750" t="s">
        <v>2433</v>
      </c>
      <c r="I39" s="709"/>
      <c r="J39" s="751" t="s">
        <v>2411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749" t="s">
        <v>2432</v>
      </c>
      <c r="G40" s="553"/>
      <c r="H40" s="750" t="s">
        <v>2433</v>
      </c>
      <c r="I40" s="709"/>
      <c r="J40" s="751" t="s">
        <v>2411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750" t="s">
        <v>2436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750" t="s">
        <v>2433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725"/>
      <c r="F44" s="724"/>
      <c r="G44" s="724"/>
      <c r="H44" s="724"/>
      <c r="I44" s="709"/>
      <c r="J44" s="726"/>
      <c r="K44" s="724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2402</v>
      </c>
      <c r="H49" s="732">
        <v>45529</v>
      </c>
      <c r="I49" t="s">
        <v>2403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2033</v>
      </c>
      <c r="F51" s="662"/>
      <c r="G51" s="217" t="s">
        <v>2034</v>
      </c>
      <c r="H51" t="s">
        <v>1909</v>
      </c>
      <c r="J51" s="731"/>
      <c r="M51" s="61"/>
      <c r="N51" s="62"/>
      <c r="O51" s="61"/>
    </row>
    <row r="52" spans="5:15" x14ac:dyDescent="0.2">
      <c r="E52" t="s">
        <v>2035</v>
      </c>
      <c r="F52" s="659"/>
      <c r="G52" s="217" t="s">
        <v>2034</v>
      </c>
      <c r="H52" s="255" t="s">
        <v>2036</v>
      </c>
      <c r="M52" s="61"/>
      <c r="N52" s="62"/>
      <c r="O52" s="61"/>
    </row>
    <row r="53" spans="5:15" x14ac:dyDescent="0.2">
      <c r="E53" t="s">
        <v>2097</v>
      </c>
      <c r="F53" s="678"/>
      <c r="G53" s="217"/>
      <c r="H53" s="255" t="s">
        <v>2098</v>
      </c>
      <c r="M53" s="61"/>
      <c r="N53" s="62"/>
      <c r="O53" s="61"/>
    </row>
    <row r="54" spans="5:15" x14ac:dyDescent="0.2">
      <c r="E54" t="s">
        <v>2037</v>
      </c>
      <c r="F54" s="661"/>
      <c r="G54" s="660" t="s">
        <v>2034</v>
      </c>
      <c r="H54" s="61" t="s">
        <v>2038</v>
      </c>
      <c r="M54" s="61"/>
      <c r="N54" s="62"/>
      <c r="O54" s="61"/>
    </row>
    <row r="55" spans="5:15" x14ac:dyDescent="0.2">
      <c r="E55" t="s">
        <v>2039</v>
      </c>
      <c r="F55" s="663"/>
      <c r="G55" s="660" t="s">
        <v>2034</v>
      </c>
      <c r="H55" s="255" t="s">
        <v>2040</v>
      </c>
    </row>
    <row r="58" spans="5:15" x14ac:dyDescent="0.2">
      <c r="F58" s="150"/>
      <c r="H58" t="s">
        <v>131</v>
      </c>
    </row>
    <row r="59" spans="5:15" x14ac:dyDescent="0.2">
      <c r="F59" s="180"/>
      <c r="H59" t="s">
        <v>132</v>
      </c>
    </row>
    <row r="60" spans="5:15" x14ac:dyDescent="0.2">
      <c r="F60" s="90"/>
      <c r="H60" t="s">
        <v>2041</v>
      </c>
    </row>
    <row r="62" spans="5:15" x14ac:dyDescent="0.2">
      <c r="F62" s="127" t="s">
        <v>134</v>
      </c>
    </row>
    <row r="63" spans="5:15" x14ac:dyDescent="0.2">
      <c r="F63" s="387" t="s">
        <v>136</v>
      </c>
      <c r="H63" t="s">
        <v>2246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E1" activePane="topRight" state="frozen"/>
      <selection activeCell="A2" sqref="A2"/>
      <selection pane="topRight" activeCell="A2" sqref="A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9.86328125" customWidth="1"/>
    <col min="8" max="11" width="25.69140625" customWidth="1"/>
    <col min="12" max="12" width="32.554687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2404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1907</v>
      </c>
      <c r="M5" s="644" t="s">
        <v>80</v>
      </c>
      <c r="N5" s="442" t="s">
        <v>81</v>
      </c>
      <c r="O5" s="652" t="s">
        <v>82</v>
      </c>
      <c r="P5" s="727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2407</v>
      </c>
      <c r="P7" s="728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2407</v>
      </c>
      <c r="P9" s="728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 t="s">
        <v>2437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10.5</v>
      </c>
      <c r="O11" s="686" t="s">
        <v>2156</v>
      </c>
      <c r="P11" s="728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 t="s">
        <v>2437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1943</v>
      </c>
      <c r="P12" s="728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 t="s">
        <v>2437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59" t="s">
        <v>2437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728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59" t="s">
        <v>2437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728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59" t="s">
        <v>2437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728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59" t="s">
        <v>2437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2379</v>
      </c>
      <c r="P17" s="728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59" t="s">
        <v>2437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728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59" t="s">
        <v>2437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59" t="s">
        <v>2437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59" t="s">
        <v>2437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59" t="s">
        <v>2437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728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728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59" t="s">
        <v>2437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59" t="s">
        <v>2437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59" t="s">
        <v>2437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59" t="s">
        <v>2437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59" t="s">
        <v>2437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59" t="s">
        <v>2437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0</v>
      </c>
      <c r="O29" s="326" t="s">
        <v>2407</v>
      </c>
      <c r="P29" s="728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59" t="s">
        <v>229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728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59" t="s">
        <v>229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59" t="s">
        <v>229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1130</v>
      </c>
      <c r="N32" s="418">
        <f>COUNTIF(E7:K44, "*Paul*")/2</f>
        <v>0</v>
      </c>
      <c r="O32" s="654" t="s">
        <v>2431</v>
      </c>
      <c r="P32" s="710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ht="15.6" customHeight="1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2402</v>
      </c>
      <c r="H49" s="732">
        <v>45528</v>
      </c>
      <c r="I49" t="s">
        <v>2403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2033</v>
      </c>
      <c r="F51" s="662"/>
      <c r="G51" s="217" t="s">
        <v>2034</v>
      </c>
      <c r="H51" t="s">
        <v>1909</v>
      </c>
      <c r="M51" s="61"/>
      <c r="N51" s="62"/>
      <c r="O51" s="61"/>
    </row>
    <row r="52" spans="5:15" x14ac:dyDescent="0.2">
      <c r="E52" t="s">
        <v>2035</v>
      </c>
      <c r="F52" s="659"/>
      <c r="G52" s="217" t="s">
        <v>2034</v>
      </c>
      <c r="H52" s="255" t="s">
        <v>2036</v>
      </c>
      <c r="M52" s="61"/>
      <c r="N52" s="62"/>
      <c r="O52" s="61"/>
    </row>
    <row r="53" spans="5:15" x14ac:dyDescent="0.2">
      <c r="E53" t="s">
        <v>2097</v>
      </c>
      <c r="F53" s="678"/>
      <c r="G53" s="217"/>
      <c r="H53" s="255" t="s">
        <v>2098</v>
      </c>
      <c r="M53" s="61"/>
      <c r="N53" s="62"/>
      <c r="O53" s="61"/>
    </row>
    <row r="54" spans="5:15" x14ac:dyDescent="0.2">
      <c r="E54" t="s">
        <v>2037</v>
      </c>
      <c r="F54" s="661"/>
      <c r="G54" s="660" t="s">
        <v>2034</v>
      </c>
      <c r="H54" s="61" t="s">
        <v>2038</v>
      </c>
      <c r="M54" s="61"/>
      <c r="N54" s="62"/>
      <c r="O54" s="61"/>
    </row>
    <row r="55" spans="5:15" x14ac:dyDescent="0.2">
      <c r="E55" t="s">
        <v>2039</v>
      </c>
      <c r="F55" s="663"/>
      <c r="G55" s="660" t="s">
        <v>2034</v>
      </c>
      <c r="H55" s="255" t="s">
        <v>2040</v>
      </c>
    </row>
    <row r="58" spans="5:15" x14ac:dyDescent="0.2">
      <c r="F58" s="150"/>
      <c r="H58" t="s">
        <v>131</v>
      </c>
    </row>
    <row r="59" spans="5:15" x14ac:dyDescent="0.2">
      <c r="F59" s="180"/>
      <c r="H59" t="s">
        <v>132</v>
      </c>
    </row>
    <row r="60" spans="5:15" x14ac:dyDescent="0.2">
      <c r="F60" s="90"/>
      <c r="H60" t="s">
        <v>2041</v>
      </c>
    </row>
    <row r="62" spans="5:15" x14ac:dyDescent="0.2">
      <c r="F62" s="127" t="s">
        <v>134</v>
      </c>
    </row>
    <row r="63" spans="5:15" x14ac:dyDescent="0.2">
      <c r="F63" s="387" t="s">
        <v>136</v>
      </c>
      <c r="H63" t="s">
        <v>2246</v>
      </c>
    </row>
  </sheetData>
  <mergeCells count="3">
    <mergeCell ref="B1:K1"/>
    <mergeCell ref="B2:K2"/>
    <mergeCell ref="B3:K3"/>
  </mergeCells>
  <conditionalFormatting sqref="M6:M32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tabSelected="1" topLeftCell="A3" zoomScale="115" zoomScaleNormal="115" workbookViewId="0">
      <pane xSplit="4" topLeftCell="G3" activePane="topRight" state="frozen"/>
      <selection activeCell="A3" sqref="A3"/>
      <selection pane="topRight" activeCell="A3" sqref="A3"/>
    </sheetView>
  </sheetViews>
  <sheetFormatPr defaultRowHeight="15" x14ac:dyDescent="0.2"/>
  <cols>
    <col min="1" max="1" width="1.34375" customWidth="1"/>
    <col min="2" max="2" width="9.01171875" customWidth="1"/>
    <col min="3" max="3" width="3.2265625" customWidth="1"/>
    <col min="4" max="4" width="9.14453125" customWidth="1"/>
    <col min="5" max="5" width="25.2890625" customWidth="1"/>
    <col min="6" max="6" width="28.65234375" bestFit="1" customWidth="1"/>
    <col min="7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4453125" bestFit="1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2438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1907</v>
      </c>
      <c r="M5" s="644" t="s">
        <v>80</v>
      </c>
      <c r="N5" s="442" t="s">
        <v>81</v>
      </c>
      <c r="O5" s="652" t="s">
        <v>82</v>
      </c>
      <c r="P5" s="644" t="s">
        <v>2366</v>
      </c>
      <c r="Q5" s="752" t="s">
        <v>2439</v>
      </c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755" t="s">
        <v>2440</v>
      </c>
      <c r="F6" s="755" t="s">
        <v>2440</v>
      </c>
      <c r="G6" s="755" t="s">
        <v>2440</v>
      </c>
      <c r="H6" s="755" t="s">
        <v>2440</v>
      </c>
      <c r="I6" s="755" t="s">
        <v>2440</v>
      </c>
      <c r="J6" s="756"/>
      <c r="K6" s="7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779" t="s">
        <v>1996</v>
      </c>
      <c r="P6" s="784" t="str">
        <f ca="1">IF(NOW() &lt; $H$49 + TIME(23,50,0), IF(AND(N6&lt;5, O6=""), "penalty of RM5 per hour", ""), P6)</f>
        <v/>
      </c>
      <c r="Q6" s="753" t="str">
        <f ca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758"/>
      <c r="F7" s="758"/>
      <c r="G7" s="758"/>
      <c r="H7" s="759"/>
      <c r="I7" s="760"/>
      <c r="J7" s="761"/>
      <c r="K7" s="762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9" t="s">
        <v>1996</v>
      </c>
      <c r="P7" s="784" t="str">
        <f t="shared" ref="P7:P31" ca="1" si="0">IF(NOW() &lt; $H$49 + TIME(23,50,0), IF(AND(N7&lt;5, O7=""), "penalty of RM5 per hour", ""), P7)</f>
        <v/>
      </c>
      <c r="Q7" s="753" t="str">
        <f ca="1">IF(NOW() &lt; $H$49 + TIME(23,50,0), IF(AND(N7&lt;5, O7=""), (5-N7)*5, ""), Q7)</f>
        <v/>
      </c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758"/>
      <c r="F8" s="758"/>
      <c r="G8" s="758"/>
      <c r="H8" s="759"/>
      <c r="I8" s="760"/>
      <c r="J8" s="761"/>
      <c r="K8" s="762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13.5</v>
      </c>
      <c r="O8" s="779"/>
      <c r="P8" s="784" t="str">
        <f t="shared" ca="1" si="0"/>
        <v/>
      </c>
      <c r="Q8" s="753" t="str">
        <f ca="1">IF(NOW() &lt; $H$49 + TIME(23,50,0), IF(AND(N8&lt;5, O8=""), (5-N8)*5, ""), Q8)</f>
        <v/>
      </c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758"/>
      <c r="F9" s="758"/>
      <c r="G9" s="758"/>
      <c r="H9" s="759"/>
      <c r="I9" s="760"/>
      <c r="J9" s="761"/>
      <c r="K9" s="762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9" t="s">
        <v>2441</v>
      </c>
      <c r="P9" s="784" t="str">
        <f t="shared" ca="1" si="0"/>
        <v/>
      </c>
      <c r="Q9" s="753" t="str">
        <f ca="1">IF(NOW() &lt; $H$49 + TIME(23,50,0), IF(AND(N9&lt;5, O9=""), (5-N9)*5, ""), Q9)</f>
        <v/>
      </c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758"/>
      <c r="F10" s="758"/>
      <c r="G10" s="758"/>
      <c r="H10" s="759"/>
      <c r="I10" s="760"/>
      <c r="J10" s="761"/>
      <c r="K10" s="762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9" t="s">
        <v>1967</v>
      </c>
      <c r="P10" s="784" t="str">
        <f t="shared" ca="1" si="0"/>
        <v/>
      </c>
      <c r="Q10" s="753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63" t="s">
        <v>2230</v>
      </c>
      <c r="F11" s="763" t="s">
        <v>2442</v>
      </c>
      <c r="G11" s="763" t="s">
        <v>2458</v>
      </c>
      <c r="H11" s="763" t="s">
        <v>2442</v>
      </c>
      <c r="I11" s="763" t="s">
        <v>2442</v>
      </c>
      <c r="J11" s="761"/>
      <c r="K11" s="762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0</v>
      </c>
      <c r="O11" s="780" t="s">
        <v>2156</v>
      </c>
      <c r="P11" s="784" t="str">
        <f t="shared" ca="1" si="0"/>
        <v/>
      </c>
      <c r="Q11" s="753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63" t="s">
        <v>2230</v>
      </c>
      <c r="F12" s="763" t="s">
        <v>2442</v>
      </c>
      <c r="G12" s="763" t="s">
        <v>2458</v>
      </c>
      <c r="H12" s="763" t="s">
        <v>2442</v>
      </c>
      <c r="I12" s="763" t="s">
        <v>2442</v>
      </c>
      <c r="J12" s="761"/>
      <c r="K12" s="76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9"/>
      <c r="P12" s="784" t="str">
        <f t="shared" ca="1" si="0"/>
        <v/>
      </c>
      <c r="Q12" s="753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63" t="s">
        <v>2230</v>
      </c>
      <c r="F13" s="763" t="s">
        <v>2442</v>
      </c>
      <c r="G13" s="763" t="s">
        <v>2458</v>
      </c>
      <c r="H13" s="763" t="s">
        <v>2442</v>
      </c>
      <c r="I13" s="763" t="s">
        <v>2442</v>
      </c>
      <c r="J13" s="761"/>
      <c r="K13" s="76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13.5</v>
      </c>
      <c r="O13" s="779"/>
      <c r="P13" s="784" t="str">
        <f t="shared" ca="1" si="0"/>
        <v/>
      </c>
      <c r="Q13" s="753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758" t="s">
        <v>2230</v>
      </c>
      <c r="F14" s="758" t="s">
        <v>2111</v>
      </c>
      <c r="G14" s="758" t="s">
        <v>2122</v>
      </c>
      <c r="H14" s="759" t="s">
        <v>2443</v>
      </c>
      <c r="I14" s="760" t="s">
        <v>2444</v>
      </c>
      <c r="J14" s="761"/>
      <c r="K14" s="762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9" t="s">
        <v>1967</v>
      </c>
      <c r="P14" s="784" t="str">
        <f t="shared" ca="1" si="0"/>
        <v/>
      </c>
      <c r="Q14" s="753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758" t="s">
        <v>2230</v>
      </c>
      <c r="F15" s="758" t="s">
        <v>2111</v>
      </c>
      <c r="G15" s="758" t="s">
        <v>2122</v>
      </c>
      <c r="H15" s="759" t="s">
        <v>2443</v>
      </c>
      <c r="I15" s="760" t="s">
        <v>2444</v>
      </c>
      <c r="J15" s="761"/>
      <c r="K15" s="762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9" t="s">
        <v>2114</v>
      </c>
      <c r="P15" s="784" t="str">
        <f t="shared" ca="1" si="0"/>
        <v/>
      </c>
      <c r="Q15" s="753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758" t="s">
        <v>2445</v>
      </c>
      <c r="F16" s="758" t="s">
        <v>2111</v>
      </c>
      <c r="G16" s="758" t="s">
        <v>2122</v>
      </c>
      <c r="H16" s="764" t="s">
        <v>2446</v>
      </c>
      <c r="I16" s="760" t="s">
        <v>2444</v>
      </c>
      <c r="J16" s="761"/>
      <c r="K16" s="762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81" t="s">
        <v>2114</v>
      </c>
      <c r="P16" s="784" t="str">
        <f t="shared" ca="1" si="0"/>
        <v/>
      </c>
      <c r="Q16" s="753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758" t="s">
        <v>2445</v>
      </c>
      <c r="F17" s="758" t="s">
        <v>2111</v>
      </c>
      <c r="G17" s="758" t="s">
        <v>2122</v>
      </c>
      <c r="H17" s="764" t="s">
        <v>2446</v>
      </c>
      <c r="I17" s="760" t="s">
        <v>2444</v>
      </c>
      <c r="J17" s="761"/>
      <c r="K17" s="762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9" t="s">
        <v>2447</v>
      </c>
      <c r="P17" s="784" t="str">
        <f t="shared" ca="1" si="0"/>
        <v/>
      </c>
      <c r="Q17" s="753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758"/>
      <c r="F18" s="758" t="s">
        <v>56</v>
      </c>
      <c r="G18" s="760" t="s">
        <v>2419</v>
      </c>
      <c r="H18" s="764" t="s">
        <v>2448</v>
      </c>
      <c r="I18" s="760" t="s">
        <v>2449</v>
      </c>
      <c r="J18" s="761"/>
      <c r="K18" s="762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9" t="s">
        <v>2114</v>
      </c>
      <c r="P18" s="784" t="str">
        <f t="shared" ca="1" si="0"/>
        <v/>
      </c>
      <c r="Q18" s="753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758" t="s">
        <v>62</v>
      </c>
      <c r="F19" s="758" t="s">
        <v>56</v>
      </c>
      <c r="G19" s="760" t="s">
        <v>2419</v>
      </c>
      <c r="H19" s="764" t="s">
        <v>2448</v>
      </c>
      <c r="I19" s="760" t="s">
        <v>2449</v>
      </c>
      <c r="J19" s="761"/>
      <c r="K19" s="762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779" t="s">
        <v>105</v>
      </c>
      <c r="P19" s="784" t="str">
        <f t="shared" ca="1" si="0"/>
        <v/>
      </c>
      <c r="Q19" s="753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58" t="s">
        <v>62</v>
      </c>
      <c r="F20" s="758" t="s">
        <v>56</v>
      </c>
      <c r="G20" s="760" t="s">
        <v>2376</v>
      </c>
      <c r="H20" s="764" t="s">
        <v>2450</v>
      </c>
      <c r="I20" s="760" t="s">
        <v>2449</v>
      </c>
      <c r="J20" s="761"/>
      <c r="K20" s="762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16</v>
      </c>
      <c r="O20" s="779"/>
      <c r="P20" s="784" t="str">
        <f t="shared" ca="1" si="0"/>
        <v/>
      </c>
      <c r="Q20" s="753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58" t="s">
        <v>70</v>
      </c>
      <c r="F21" s="758" t="s">
        <v>56</v>
      </c>
      <c r="G21" s="760" t="s">
        <v>2376</v>
      </c>
      <c r="H21" s="764" t="s">
        <v>2450</v>
      </c>
      <c r="I21" s="760" t="s">
        <v>2449</v>
      </c>
      <c r="J21" s="761"/>
      <c r="K21" s="762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782"/>
      <c r="P21" s="784" t="str">
        <f t="shared" ca="1" si="0"/>
        <v/>
      </c>
      <c r="Q21" s="753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58" t="s">
        <v>2445</v>
      </c>
      <c r="F22" s="758" t="s">
        <v>56</v>
      </c>
      <c r="G22" s="760" t="s">
        <v>2376</v>
      </c>
      <c r="H22" s="764" t="s">
        <v>2451</v>
      </c>
      <c r="I22" s="760" t="s">
        <v>2449</v>
      </c>
      <c r="J22" s="761"/>
      <c r="K22" s="762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779"/>
      <c r="P22" s="784" t="str">
        <f t="shared" ca="1" si="0"/>
        <v/>
      </c>
      <c r="Q22" s="753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58" t="s">
        <v>2445</v>
      </c>
      <c r="F23" s="758" t="s">
        <v>56</v>
      </c>
      <c r="G23" s="760" t="s">
        <v>2376</v>
      </c>
      <c r="H23" s="764" t="s">
        <v>2451</v>
      </c>
      <c r="I23" s="760" t="s">
        <v>2449</v>
      </c>
      <c r="J23" s="761"/>
      <c r="K23" s="76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779" t="s">
        <v>2114</v>
      </c>
      <c r="P23" s="784" t="str">
        <f t="shared" ca="1" si="0"/>
        <v/>
      </c>
      <c r="Q23" s="753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58" t="s">
        <v>2445</v>
      </c>
      <c r="F24" s="758" t="s">
        <v>2180</v>
      </c>
      <c r="G24" s="760" t="s">
        <v>2345</v>
      </c>
      <c r="H24" s="764" t="s">
        <v>2451</v>
      </c>
      <c r="I24" s="760" t="s">
        <v>2452</v>
      </c>
      <c r="J24" s="761"/>
      <c r="K24" s="76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7</v>
      </c>
      <c r="O24" s="779"/>
      <c r="P24" s="784" t="str">
        <f t="shared" ca="1" si="0"/>
        <v/>
      </c>
      <c r="Q24" s="753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58" t="s">
        <v>2445</v>
      </c>
      <c r="F25" s="758" t="s">
        <v>2180</v>
      </c>
      <c r="G25" s="760" t="s">
        <v>2345</v>
      </c>
      <c r="H25" s="764" t="s">
        <v>2451</v>
      </c>
      <c r="I25" s="760" t="s">
        <v>2452</v>
      </c>
      <c r="J25" s="761"/>
      <c r="K25" s="76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0</v>
      </c>
      <c r="O25" s="779" t="s">
        <v>2453</v>
      </c>
      <c r="P25" s="784" t="str">
        <f t="shared" ca="1" si="0"/>
        <v/>
      </c>
      <c r="Q25" s="753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58" t="s">
        <v>2445</v>
      </c>
      <c r="F26" s="758" t="s">
        <v>2180</v>
      </c>
      <c r="G26" s="760" t="s">
        <v>2345</v>
      </c>
      <c r="H26" s="764" t="s">
        <v>2451</v>
      </c>
      <c r="I26" s="760" t="s">
        <v>2454</v>
      </c>
      <c r="J26" s="761"/>
      <c r="K26" s="76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5</v>
      </c>
      <c r="O26" s="779"/>
      <c r="P26" s="784" t="str">
        <f t="shared" ca="1" si="0"/>
        <v/>
      </c>
      <c r="Q26" s="753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758" t="s">
        <v>2445</v>
      </c>
      <c r="F27" s="758" t="s">
        <v>2180</v>
      </c>
      <c r="G27" s="760" t="s">
        <v>2345</v>
      </c>
      <c r="H27" s="764" t="s">
        <v>2451</v>
      </c>
      <c r="I27" s="760" t="s">
        <v>2454</v>
      </c>
      <c r="J27" s="761"/>
      <c r="K27" s="76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12.5</v>
      </c>
      <c r="O27" s="782"/>
      <c r="P27" s="784" t="str">
        <f t="shared" ca="1" si="0"/>
        <v/>
      </c>
      <c r="Q27" s="753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758" t="s">
        <v>2271</v>
      </c>
      <c r="F28" s="758" t="s">
        <v>56</v>
      </c>
      <c r="G28" s="760" t="s">
        <v>2455</v>
      </c>
      <c r="H28" s="764" t="s">
        <v>2451</v>
      </c>
      <c r="I28" s="760" t="s">
        <v>2454</v>
      </c>
      <c r="J28" s="761"/>
      <c r="K28" s="76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9</v>
      </c>
      <c r="O28" s="783"/>
      <c r="P28" s="784" t="str">
        <f t="shared" ca="1" si="0"/>
        <v/>
      </c>
      <c r="Q28" s="753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758" t="s">
        <v>2271</v>
      </c>
      <c r="F29" s="758" t="s">
        <v>56</v>
      </c>
      <c r="G29" s="760" t="s">
        <v>2455</v>
      </c>
      <c r="H29" s="764" t="s">
        <v>2456</v>
      </c>
      <c r="I29" s="760" t="s">
        <v>2454</v>
      </c>
      <c r="J29" s="761"/>
      <c r="K29" s="76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8</v>
      </c>
      <c r="O29" s="779"/>
      <c r="P29" s="784" t="str">
        <f ca="1">IF(NOW() &lt; $H$49 + TIME(23,50,0), IF(AND(N29&lt;5, O29=""), "penalty of RM5 per hour", ""), P29)</f>
        <v/>
      </c>
      <c r="Q29" s="753" t="str">
        <f ca="1">IF(NOW() &lt; $H$49 + TIME(23,50,0), IF(AND(N29&lt;5, O29=""), (5-N29)*5, ""), Q29)</f>
        <v/>
      </c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758" t="s">
        <v>2271</v>
      </c>
      <c r="F30" s="758" t="s">
        <v>56</v>
      </c>
      <c r="G30" s="760" t="s">
        <v>2455</v>
      </c>
      <c r="H30" s="764" t="s">
        <v>2457</v>
      </c>
      <c r="I30" s="760" t="s">
        <v>2454</v>
      </c>
      <c r="J30" s="761"/>
      <c r="K30" s="76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782" t="s">
        <v>1943</v>
      </c>
      <c r="P30" s="784" t="str">
        <f t="shared" ca="1" si="0"/>
        <v/>
      </c>
      <c r="Q30" s="753" t="str">
        <f ca="1">IF(NOW() &lt; $H$49 + TIME(23,50,0), IF(AND(N30&lt;5, O30=""), (5-N30)*5, ""), Q30)</f>
        <v/>
      </c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758" t="s">
        <v>2271</v>
      </c>
      <c r="F31" s="760" t="s">
        <v>56</v>
      </c>
      <c r="G31" s="760" t="s">
        <v>2455</v>
      </c>
      <c r="H31" s="764" t="s">
        <v>2457</v>
      </c>
      <c r="I31" s="760" t="s">
        <v>2454</v>
      </c>
      <c r="J31" s="761"/>
      <c r="K31" s="76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13</v>
      </c>
      <c r="O31" s="782"/>
      <c r="P31" s="784" t="str">
        <f t="shared" ca="1" si="0"/>
        <v/>
      </c>
      <c r="Q31" s="753" t="str">
        <f ca="1">IF(NOW() &lt; $H$49 + TIME(23,50,0), IF(AND(N31&lt;5, O31=""), (5-N31)*5, ""), Q31)</f>
        <v/>
      </c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758" t="s">
        <v>2271</v>
      </c>
      <c r="F32" s="758" t="s">
        <v>56</v>
      </c>
      <c r="G32" s="760" t="s">
        <v>2455</v>
      </c>
      <c r="H32" s="759" t="s">
        <v>2262</v>
      </c>
      <c r="I32" s="760" t="s">
        <v>2454</v>
      </c>
      <c r="J32" s="761"/>
      <c r="K32" s="76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1130</v>
      </c>
      <c r="N32" s="418">
        <f>COUNTIF(E7:K44, "*Paul*")/2</f>
        <v>0</v>
      </c>
      <c r="O32" s="782" t="s">
        <v>2431</v>
      </c>
      <c r="P32" s="784"/>
      <c r="Q32" s="754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758" t="s">
        <v>2271</v>
      </c>
      <c r="F33" s="758" t="s">
        <v>56</v>
      </c>
      <c r="G33" s="760" t="s">
        <v>2455</v>
      </c>
      <c r="H33" s="759" t="s">
        <v>2262</v>
      </c>
      <c r="I33" s="760" t="s">
        <v>2454</v>
      </c>
      <c r="J33" s="761"/>
      <c r="K33" s="762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765"/>
      <c r="F34" s="766"/>
      <c r="G34" s="766"/>
      <c r="H34" s="766"/>
      <c r="I34" s="767"/>
      <c r="J34" s="761"/>
      <c r="K34" s="76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765"/>
      <c r="F35" s="769"/>
      <c r="G35" s="770"/>
      <c r="H35" s="766"/>
      <c r="I35" s="767"/>
      <c r="J35" s="761"/>
      <c r="K35" s="76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771"/>
      <c r="F36" s="769"/>
      <c r="G36" s="770"/>
      <c r="H36" s="766"/>
      <c r="I36" s="767"/>
      <c r="J36" s="761"/>
      <c r="K36" s="76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771"/>
      <c r="F37" s="769"/>
      <c r="G37" s="772"/>
      <c r="H37" s="766"/>
      <c r="I37" s="773"/>
      <c r="J37" s="761"/>
      <c r="K37" s="76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771"/>
      <c r="F38" s="768"/>
      <c r="G38" s="772"/>
      <c r="H38" s="774"/>
      <c r="I38" s="773"/>
      <c r="J38" s="761"/>
      <c r="K38" s="76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771"/>
      <c r="F39" s="768"/>
      <c r="G39" s="772"/>
      <c r="H39" s="774"/>
      <c r="I39" s="773"/>
      <c r="J39" s="769"/>
      <c r="K39" s="768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771"/>
      <c r="F40" s="768"/>
      <c r="G40" s="768"/>
      <c r="H40" s="775"/>
      <c r="I40" s="773"/>
      <c r="J40" s="769"/>
      <c r="K40" s="76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771"/>
      <c r="F41" s="768"/>
      <c r="G41" s="768"/>
      <c r="H41" s="768"/>
      <c r="I41" s="773"/>
      <c r="J41" s="769"/>
      <c r="K41" s="76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771"/>
      <c r="F42" s="768"/>
      <c r="G42" s="768"/>
      <c r="H42" s="768"/>
      <c r="I42" s="773"/>
      <c r="J42" s="769"/>
      <c r="K42" s="76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771"/>
      <c r="F43" s="768"/>
      <c r="G43" s="776"/>
      <c r="H43" s="768"/>
      <c r="I43" s="773"/>
      <c r="J43" s="769"/>
      <c r="K43" s="76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777"/>
      <c r="F44" s="776"/>
      <c r="G44" s="776"/>
      <c r="H44" s="776"/>
      <c r="I44" s="773"/>
      <c r="J44" s="778"/>
      <c r="K44" s="776"/>
    </row>
    <row r="45" spans="2:20" ht="15" customHeight="1" x14ac:dyDescent="0.2">
      <c r="B45" s="218"/>
      <c r="C45" s="217"/>
      <c r="D45" s="255"/>
      <c r="G45" s="533"/>
      <c r="I45" s="199"/>
    </row>
    <row r="46" spans="2:20" ht="15" customHeight="1" x14ac:dyDescent="0.2">
      <c r="I46" s="199"/>
      <c r="M46" s="61"/>
      <c r="N46" s="62"/>
      <c r="O46" s="61"/>
    </row>
    <row r="47" spans="2:20" ht="15" customHeight="1" x14ac:dyDescent="0.2">
      <c r="F47" s="569"/>
      <c r="M47" s="61"/>
      <c r="N47" s="62"/>
      <c r="O47" s="61"/>
    </row>
    <row r="48" spans="2:20" ht="15" customHeight="1" x14ac:dyDescent="0.2">
      <c r="M48" s="61"/>
      <c r="N48" s="62"/>
      <c r="O48" s="61"/>
    </row>
    <row r="49" spans="5:15" ht="15" customHeight="1" x14ac:dyDescent="0.2">
      <c r="G49" t="s">
        <v>2402</v>
      </c>
      <c r="H49" s="577">
        <v>45536</v>
      </c>
      <c r="I49" t="s">
        <v>2403</v>
      </c>
      <c r="M49" s="61"/>
      <c r="N49" s="62"/>
      <c r="O49" s="61"/>
    </row>
    <row r="50" spans="5:15" ht="15" customHeight="1" x14ac:dyDescent="0.2">
      <c r="M50" s="61"/>
      <c r="N50" s="62"/>
      <c r="O50" s="61"/>
    </row>
    <row r="51" spans="5:15" ht="15" customHeight="1" x14ac:dyDescent="0.2">
      <c r="E51" t="s">
        <v>2033</v>
      </c>
      <c r="F51" s="662"/>
      <c r="G51" s="217" t="s">
        <v>2034</v>
      </c>
      <c r="H51" t="s">
        <v>1909</v>
      </c>
      <c r="M51" s="61"/>
      <c r="N51" s="62"/>
      <c r="O51" s="61"/>
    </row>
    <row r="52" spans="5:15" ht="15" customHeight="1" x14ac:dyDescent="0.2">
      <c r="E52" t="s">
        <v>2035</v>
      </c>
      <c r="F52" s="659"/>
      <c r="G52" s="217" t="s">
        <v>2034</v>
      </c>
      <c r="H52" s="255" t="s">
        <v>2036</v>
      </c>
      <c r="M52" s="61"/>
      <c r="N52" s="62"/>
      <c r="O52" s="61"/>
    </row>
    <row r="53" spans="5:15" ht="15" customHeight="1" x14ac:dyDescent="0.2">
      <c r="E53" t="s">
        <v>2097</v>
      </c>
      <c r="F53" s="678"/>
      <c r="G53" s="217"/>
      <c r="H53" s="255" t="s">
        <v>2098</v>
      </c>
      <c r="M53" s="61"/>
      <c r="N53" s="62"/>
      <c r="O53" s="61"/>
    </row>
    <row r="54" spans="5:15" ht="15" customHeight="1" x14ac:dyDescent="0.2">
      <c r="E54" t="s">
        <v>2037</v>
      </c>
      <c r="F54" s="661"/>
      <c r="G54" s="660" t="s">
        <v>2034</v>
      </c>
      <c r="H54" s="61" t="s">
        <v>2038</v>
      </c>
      <c r="M54" s="61"/>
      <c r="N54" s="62"/>
      <c r="O54" s="61"/>
    </row>
    <row r="55" spans="5:15" x14ac:dyDescent="0.2">
      <c r="E55" t="s">
        <v>2039</v>
      </c>
      <c r="F55" s="663"/>
      <c r="G55" s="660" t="s">
        <v>2034</v>
      </c>
      <c r="H55" s="255" t="s">
        <v>2040</v>
      </c>
    </row>
    <row r="58" spans="5:15" x14ac:dyDescent="0.2">
      <c r="F58" s="150"/>
      <c r="H58" t="s">
        <v>131</v>
      </c>
    </row>
    <row r="59" spans="5:15" x14ac:dyDescent="0.2">
      <c r="F59" s="180"/>
      <c r="H59" t="s">
        <v>132</v>
      </c>
    </row>
    <row r="60" spans="5:15" x14ac:dyDescent="0.2">
      <c r="F60" s="90"/>
      <c r="H60" t="s">
        <v>2041</v>
      </c>
    </row>
    <row r="62" spans="5:15" x14ac:dyDescent="0.2">
      <c r="F62" s="127" t="s">
        <v>134</v>
      </c>
    </row>
    <row r="63" spans="5:15" x14ac:dyDescent="0.2">
      <c r="F63" s="387" t="s">
        <v>136</v>
      </c>
      <c r="H63" t="s">
        <v>2246</v>
      </c>
    </row>
  </sheetData>
  <mergeCells count="3">
    <mergeCell ref="B1:K1"/>
    <mergeCell ref="B2:K2"/>
    <mergeCell ref="B3:K3"/>
  </mergeCells>
  <conditionalFormatting sqref="M6:M32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9 Sep 2024  </vt:lpstr>
      <vt:lpstr>16 Sep 2024   </vt:lpstr>
      <vt:lpstr>23 Sep 2024    </vt:lpstr>
      <vt:lpstr>30 Sep 2024    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1 July 2024 </vt:lpstr>
      <vt:lpstr>8 July 2024  </vt:lpstr>
      <vt:lpstr>15 July 2024  </vt:lpstr>
      <vt:lpstr>22 July 2024  </vt:lpstr>
      <vt:lpstr>29 July 2024  </vt:lpstr>
      <vt:lpstr>1 August 2024</vt:lpstr>
      <vt:lpstr>5 August 2024  </vt:lpstr>
      <vt:lpstr>12 August 2024  </vt:lpstr>
      <vt:lpstr>19 August 2024</vt:lpstr>
      <vt:lpstr>26 August 2024</vt:lpstr>
      <vt:lpstr>1 September 2024</vt:lpstr>
      <vt:lpstr>2 September 2024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VANNESS GOH CHING YI</cp:lastModifiedBy>
  <cp:revision/>
  <dcterms:created xsi:type="dcterms:W3CDTF">2015-06-05T18:17:20Z</dcterms:created>
  <dcterms:modified xsi:type="dcterms:W3CDTF">2024-09-02T09:20:40Z</dcterms:modified>
  <cp:category/>
  <cp:contentStatus/>
</cp:coreProperties>
</file>