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606"/>
  <workbookPr filterPrivacy="1"/>
  <xr:revisionPtr revIDLastSave="20988" documentId="101_{C41BB324-3EAE-5148-95F2-E4AD19BF45B2}" xr6:coauthVersionLast="47" xr6:coauthVersionMax="47" xr10:uidLastSave="{BDBE3AC0-F72E-1042-BB77-47C58D199066}"/>
  <bookViews>
    <workbookView minimized="1" xWindow="5580" yWindow="3090" windowWidth="16455" windowHeight="11295" firstSheet="118" activeTab="118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r:id="rId115"/>
    <sheet name="3 June 2024 " sheetId="94" r:id="rId116"/>
    <sheet name="10 June 2024 " sheetId="95" r:id="rId117"/>
    <sheet name="17 June 2024  " sheetId="96" r:id="rId118"/>
    <sheet name="24 June 2024 " sheetId="97" r:id="rId119"/>
    <sheet name="1 July 2024 " sheetId="98" r:id="rId120"/>
    <sheet name="8 July 2024  " sheetId="99" r:id="rId121"/>
    <sheet name="15 July 2024  " sheetId="100" state="hidden" r:id="rId122"/>
    <sheet name="22 July 2024  " sheetId="101" state="hidden" r:id="rId123"/>
    <sheet name="29 July 2024  " sheetId="102" state="hidden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7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9" i="98" l="1" a="1"/>
  <c r="L9" i="98"/>
  <c r="L30" i="98" a="1"/>
  <c r="L30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5" i="98" a="1"/>
  <c r="L15" i="98"/>
  <c r="L14" i="98" a="1"/>
  <c r="L14" i="98"/>
  <c r="L13" i="98" a="1"/>
  <c r="L13" i="98"/>
  <c r="L12" i="98" a="1"/>
  <c r="L12" i="98"/>
  <c r="L11" i="98" a="1"/>
  <c r="L11" i="98"/>
  <c r="L10" i="98" a="1"/>
  <c r="L1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P29" i="97"/>
  <c r="N30" i="97"/>
  <c r="L26" i="97" a="1"/>
  <c r="L26" i="97"/>
  <c r="L27" i="97" a="1"/>
  <c r="L27" i="97"/>
  <c r="L28" i="97" a="1"/>
  <c r="L28" i="97"/>
  <c r="L29" i="97" a="1"/>
  <c r="L29" i="97"/>
  <c r="L30" i="97" a="1"/>
  <c r="L30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P6" i="97"/>
  <c r="N6" i="96"/>
  <c r="N7" i="97"/>
  <c r="P7" i="97"/>
  <c r="N7" i="96"/>
  <c r="N8" i="97"/>
  <c r="P8" i="97"/>
  <c r="N8" i="96"/>
  <c r="N9" i="97"/>
  <c r="P9" i="97"/>
  <c r="N9" i="96"/>
  <c r="N10" i="97"/>
  <c r="P10" i="97"/>
  <c r="N10" i="96"/>
  <c r="N11" i="97"/>
  <c r="P11" i="97"/>
  <c r="N11" i="96"/>
  <c r="N12" i="97"/>
  <c r="P12" i="97"/>
  <c r="N12" i="96"/>
  <c r="N13" i="97"/>
  <c r="P13" i="97"/>
  <c r="N13" i="96"/>
  <c r="N14" i="97"/>
  <c r="P14" i="97"/>
  <c r="N14" i="96"/>
  <c r="N15" i="97"/>
  <c r="P15" i="97"/>
  <c r="N15" i="96"/>
  <c r="N16" i="97"/>
  <c r="P16" i="97"/>
  <c r="N16" i="96"/>
  <c r="N17" i="97"/>
  <c r="P17" i="97"/>
  <c r="N17" i="96"/>
  <c r="N18" i="97"/>
  <c r="P18" i="97"/>
  <c r="N18" i="96"/>
  <c r="N19" i="97"/>
  <c r="P19" i="97"/>
  <c r="N19" i="96"/>
  <c r="N20" i="97"/>
  <c r="P20" i="97"/>
  <c r="N20" i="96"/>
  <c r="N21" i="97"/>
  <c r="P21" i="97"/>
  <c r="N21" i="96"/>
  <c r="N22" i="97"/>
  <c r="P22" i="97"/>
  <c r="N22" i="96"/>
  <c r="N23" i="97"/>
  <c r="P23" i="97"/>
  <c r="N23" i="96"/>
  <c r="N24" i="97"/>
  <c r="P24" i="97"/>
  <c r="N24" i="96"/>
  <c r="N25" i="97"/>
  <c r="P25" i="97"/>
  <c r="N25" i="96"/>
  <c r="N26" i="97"/>
  <c r="P26" i="97"/>
  <c r="N26" i="96"/>
  <c r="N27" i="97"/>
  <c r="P27" i="97"/>
  <c r="N27" i="96"/>
  <c r="N28" i="97"/>
  <c r="P28" i="97"/>
  <c r="N28" i="96"/>
  <c r="N29" i="96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N26" i="95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N23" i="95"/>
  <c r="N22" i="95"/>
  <c r="N21" i="95"/>
  <c r="N20" i="95"/>
  <c r="N19" i="95"/>
  <c r="N18" i="95"/>
  <c r="N16" i="95"/>
  <c r="N15" i="95"/>
  <c r="N14" i="95"/>
  <c r="N13" i="95"/>
  <c r="N11" i="95"/>
  <c r="N10" i="95"/>
  <c r="N9" i="95"/>
  <c r="N8" i="95"/>
  <c r="N7" i="95"/>
  <c r="N6" i="95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9"/>
  <c r="N22" i="99"/>
  <c r="N21" i="99"/>
  <c r="N20" i="99"/>
  <c r="N19" i="99"/>
  <c r="N18" i="99" a="1"/>
  <c r="N18" i="99"/>
  <c r="N17" i="99"/>
  <c r="N16" i="99"/>
  <c r="N15" i="99"/>
  <c r="N14" i="99"/>
  <c r="N13" i="99"/>
  <c r="N12" i="99" a="1"/>
  <c r="N12" i="99"/>
  <c r="N11" i="99"/>
  <c r="N10" i="99"/>
  <c r="N9" i="99"/>
  <c r="N8" i="99"/>
  <c r="N7" i="99"/>
  <c r="N6" i="99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<sst xmlns="http://schemas.openxmlformats.org/spreadsheetml/2006/main" count="25424" uniqueCount="2150">
  <si>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</si>
  <si>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</si>
  <si>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</si>
  <si>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</si>
  <si>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</si>
  <si>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</si>
  <si>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</si>
  <si>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</si>
  <si>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</si>
  <si>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</si>
  <si>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</si>
  <si>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</si>
  <si>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</si>
  <si>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</si>
  <si>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</si>
  <si>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</si>
  <si>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</si>
  <si>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</si>
  <si>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</si>
  <si>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</si>
  <si>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</si>
  <si>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</si>
  <si>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</si>
  <si>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</si>
  <si>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</si>
  <si>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</si>
  <si>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</si>
  <si>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</si>
  <si>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</si>
  <si>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</si>
  <si>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</si>
  <si>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</si>
  <si>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</si>
  <si>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</si>
  <si>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</si>
  <si>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</si>
  <si>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</si>
  <si>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</si>
  <si>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</si>
  <si>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</si>
  <si>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</si>
  <si>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</si>
  <si>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</si>
  <si>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</si>
  <si>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</si>
  <si>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</si>
  <si>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</si>
  <si>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</si>
  <si>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</si>
  <si>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</si>
  <si>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</si>
  <si>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</si>
  <si>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</si>
  <si>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</si>
  <si>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</si>
  <si>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</si>
  <si>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</si>
  <si>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</si>
  <si>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</si>
  <si>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</si>
  <si>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</si>
  <si>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</si>
  <si>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</si>
  <si>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</si>
  <si>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</si>
  <si>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</si>
  <si>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</si>
  <si>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</si>
  <si>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</si>
  <si>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</si>
  <si>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</si>
  <si>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</si>
  <si>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</si>
  <si>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</si>
  <si>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</si>
  <si>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</si>
  <si>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</si>
  <si>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</si>
  <si>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</si>
  <si>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</si>
  <si>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</si>
  <si>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</si>
  <si>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</si>
  <si>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</si>
  <si>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</si>
  <si>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</si>
  <si>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</si>
  <si>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</si>
  <si>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</si>
  <si>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</si>
  <si>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</si>
  <si>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</si>
  <si>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</si>
  <si>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</si>
  <si>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</si>
  <si>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</si>
  <si>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</si>
  <si>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</si>
  <si>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</si>
  <si>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</si>
  <si>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</si>
  <si>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</si>
  <si>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</si>
  <si>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</si>
  <si>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</si>
  <si>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</si>
  <si>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</si>
  <si>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</si>
  <si>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</si>
  <si>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</si>
  <si>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</si>
  <si>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</si>
  <si>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</si>
  <si>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</si>
  <si>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</si>
  <si>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</si>
  <si>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</si>
  <si>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</si>
  <si>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</si>
  <si>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</si>
  <si>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</si>
  <si>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</si>
  <si>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</si>
  <si>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</si>
  <si>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</si>
  <si>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</si>
  <si>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</si>
  <si>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</si>
  <si>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</si>
  <si>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</si>
  <si>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</si>
  <si>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</si>
  <si>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</si>
  <si>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</si>
  <si>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</si>
  <si>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</si>
  <si>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</si>
  <si>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</si>
  <si>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</si>
  <si>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</si>
  <si>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</si>
  <si>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</si>
  <si>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</si>
  <si>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</si>
  <si>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</si>
  <si>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</si>
  <si>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</si>
  <si>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</si>
  <si>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</si>
  <si>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</si>
  <si>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</si>
  <si>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</si>
  <si>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</si>
  <si>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</si>
  <si>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</si>
  <si>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</si>
  <si>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</si>
  <si>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</si>
  <si>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</si>
  <si>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</si>
  <si>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</si>
  <si>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</si>
  <si>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</si>
  <si>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</si>
  <si>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</si>
  <si>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</si>
  <si>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</si>
  <si>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</si>
  <si>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</si>
  <si>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</si>
  <si>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</si>
  <si>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</si>
  <si>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</si>
  <si>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</si>
  <si>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</si>
  <si>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</si>
  <si>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</si>
  <si>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</si>
  <si>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</si>
  <si>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</si>
  <si>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</si>
  <si>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</si>
  <si>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</si>
  <si>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</si>
  <si>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</si>
  <si>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</si>
  <si>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</si>
  <si>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</si>
  <si>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</si>
  <si>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</si>
  <si>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</si>
  <si>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</si>
  <si>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</si>
  <si>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</si>
  <si>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</si>
  <si>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</si>
  <si>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</si>
  <si>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</si>
  <si>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</si>
  <si>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</si>
  <si>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</si>
  <si>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</si>
  <si>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</si>
  <si>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</si>
  <si>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</si>
  <si>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</si>
  <si>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</si>
  <si>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</si>
  <si>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</si>
  <si>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</si>
  <si>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</si>
  <si>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</si>
  <si>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</si>
  <si>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</si>
  <si>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</si>
  <si>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</si>
  <si>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</si>
  <si>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</si>
  <si>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</si>
  <si>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</si>
  <si>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</si>
  <si>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</si>
  <si>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</si>
  <si>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</si>
  <si>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</si>
  <si>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</si>
  <si>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</si>
  <si>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</si>
  <si>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</si>
  <si>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</si>
  <si>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</si>
  <si>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</si>
  <si>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</si>
  <si>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</si>
  <si>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</si>
  <si>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</si>
  <si>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</si>
  <si>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</si>
  <si>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</si>
  <si>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</si>
  <si>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</si>
  <si>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</si>
  <si>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</si>
  <si>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</si>
  <si>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</si>
  <si>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</si>
  <si>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</si>
  <si>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</si>
  <si>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</si>
  <si>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</si>
  <si>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</si>
  <si>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</si>
  <si>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</si>
  <si>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</si>
  <si>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</si>
  <si>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</si>
  <si>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</si>
  <si>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</si>
  <si>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</si>
  <si>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</si>
  <si>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</si>
  <si>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</si>
  <si>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</si>
  <si>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</si>
  <si>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</si>
  <si>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</si>
  <si>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</si>
  <si>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</si>
  <si>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</si>
  <si>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</si>
  <si>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</si>
  <si>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</si>
  <si>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</si>
  <si>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</si>
  <si>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</si>
  <si>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</si>
  <si>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</si>
  <si>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</si>
  <si>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</si>
  <si>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</si>
  <si>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</si>
  <si>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</si>
  <si>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</si>
  <si>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</si>
  <si>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</si>
  <si>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</si>
  <si>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</si>
  <si>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</si>
  <si>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</si>
  <si>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</si>
  <si>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</si>
  <si>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</si>
  <si>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</si>
  <si>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</si>
  <si>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</si>
  <si>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</si>
  <si>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</si>
  <si>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</si>
  <si>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</si>
  <si>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</si>
  <si>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</si>
  <si>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</si>
  <si>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</si>
  <si>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</si>
  <si>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</si>
  <si>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</si>
  <si>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</si>
  <si>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</si>
  <si>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</si>
  <si>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</si>
  <si>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</si>
  <si>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</si>
  <si>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</si>
  <si>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</si>
  <si>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</si>
  <si>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</si>
  <si>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</si>
  <si>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</si>
  <si>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</si>
  <si>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</si>
  <si>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</si>
  <si>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</si>
  <si>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</si>
  <si>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</si>
  <si>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</si>
  <si>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</si>
  <si>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</si>
  <si>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</si>
  <si>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</si>
  <si>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</si>
  <si>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</si>
  <si>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</si>
  <si>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</si>
  <si>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</si>
  <si>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</si>
  <si>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</si>
  <si>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</si>
  <si>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</si>
  <si>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</si>
  <si>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</si>
  <si>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</si>
  <si>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</si>
  <si>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</si>
  <si>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</si>
  <si>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</si>
  <si>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</si>
  <si>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</si>
  <si>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</si>
  <si>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</si>
  <si>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</si>
  <si>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</si>
  <si>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</si>
  <si>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</si>
  <si>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</si>
  <si>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</si>
  <si>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</si>
  <si>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</si>
  <si>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</si>
  <si>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</si>
  <si>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</si>
  <si>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</si>
  <si>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</si>
  <si>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</si>
  <si>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</si>
  <si>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</si>
  <si>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</si>
  <si>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</si>
  <si>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</si>
  <si>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</si>
  <si>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</si>
  <si>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</si>
  <si>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</si>
  <si>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</si>
  <si>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</si>
  <si>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</si>
  <si>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</si>
  <si>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</si>
  <si>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</si>
  <si>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</si>
  <si>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</si>
  <si>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</si>
  <si>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</si>
  <si>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</si>
  <si>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</si>
  <si>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</si>
  <si>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</si>
  <si>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</si>
  <si>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</si>
  <si>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</si>
  <si>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</si>
  <si>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</si>
  <si>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</si>
  <si>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</si>
  <si>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</si>
  <si>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</si>
  <si>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</si>
  <si>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</si>
  <si>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</si>
  <si>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</si>
  <si>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</si>
  <si>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</si>
  <si>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</si>
  <si>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</si>
  <si>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</si>
  <si>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</si>
  <si>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</si>
  <si>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</si>
  <si>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</si>
  <si>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</si>
  <si>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</si>
  <si>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</si>
  <si>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</si>
  <si>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</si>
  <si>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</si>
  <si>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</si>
  <si>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</si>
  <si>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</si>
  <si>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</si>
  <si>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</si>
  <si>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</si>
  <si>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</si>
  <si>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</si>
  <si>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</si>
  <si>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</si>
  <si>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</si>
  <si>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</si>
  <si>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</si>
  <si>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</si>
  <si>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</si>
  <si>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</si>
  <si>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</si>
  <si>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</si>
  <si>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</si>
  <si>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</si>
  <si>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</si>
  <si>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</si>
  <si>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</si>
  <si>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</si>
  <si>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</si>
  <si>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</si>
  <si>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</si>
  <si>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</si>
  <si>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</si>
  <si>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</si>
  <si>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</si>
  <si>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</si>
  <si>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</si>
  <si>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</si>
  <si>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</si>
  <si>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</si>
  <si>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</si>
  <si>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</si>
  <si>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</si>
  <si>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</si>
  <si>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</si>
  <si>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</si>
  <si>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</si>
  <si>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</si>
  <si>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</si>
  <si>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</si>
  <si>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</si>
  <si>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</si>
  <si>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</si>
  <si>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</si>
  <si>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</si>
  <si>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</si>
  <si>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</si>
  <si>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</si>
  <si>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</si>
  <si>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</si>
  <si>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</si>
  <si>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</si>
  <si>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</si>
  <si>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</si>
  <si>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</si>
  <si>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</si>
  <si>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</si>
  <si>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</si>
  <si>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</si>
  <si>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</si>
  <si>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</si>
  <si>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</si>
  <si>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</si>
  <si>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</si>
  <si>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</si>
  <si>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</si>
  <si>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</si>
  <si>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</si>
  <si>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</si>
  <si>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</si>
  <si>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</si>
  <si>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</si>
  <si>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</si>
  <si>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</si>
  <si>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</si>
  <si>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</si>
  <si>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</si>
  <si>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</si>
  <si>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</si>
  <si>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</si>
  <si>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</si>
  <si>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</si>
  <si>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</si>
  <si>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</si>
  <si>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</si>
  <si>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</si>
  <si>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</si>
  <si>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</si>
  <si>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</si>
  <si>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</si>
  <si>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</si>
  <si>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</si>
  <si>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</si>
  <si>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</si>
  <si>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</si>
  <si>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</si>
  <si>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</si>
  <si>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</si>
  <si>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</si>
  <si>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</si>
  <si>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</si>
  <si>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</si>
  <si>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</si>
  <si>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</si>
  <si>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</si>
  <si>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</si>
  <si>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</si>
  <si>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</si>
  <si>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</si>
  <si>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</si>
  <si>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</si>
  <si>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</si>
  <si>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</si>
  <si>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</si>
  <si>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</si>
  <si>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</si>
  <si>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</si>
  <si>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</si>
  <si>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</si>
  <si>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</si>
  <si>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</si>
  <si>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</si>
  <si>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</si>
  <si>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</si>
  <si>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</si>
  <si>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</si>
  <si>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</si>
  <si>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</si>
  <si>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</si>
  <si>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</si>
  <si>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</si>
  <si>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</si>
  <si>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</si>
  <si>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</si>
  <si>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</si>
  <si>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</si>
  <si>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</si>
  <si>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</si>
  <si>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</si>
  <si>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</si>
  <si>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</si>
  <si>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</si>
  <si>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</si>
  <si>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</si>
  <si>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</si>
  <si>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</si>
  <si>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</si>
  <si>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</si>
  <si>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</si>
  <si>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</si>
  <si>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</si>
  <si>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</si>
  <si>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</si>
  <si>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</si>
  <si>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</si>
  <si>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</si>
  <si>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</si>
  <si>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</si>
  <si>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</si>
  <si>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</si>
  <si>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</si>
  <si>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</si>
  <si>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</si>
  <si>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</si>
  <si>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</si>
  <si>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</si>
  <si>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</si>
  <si>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</si>
  <si>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</si>
  <si>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</si>
  <si>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</si>
  <si>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</si>
  <si>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</si>
  <si>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</si>
  <si>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</si>
  <si>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</si>
  <si>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</si>
  <si>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</si>
  <si>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</si>
  <si>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</si>
  <si>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</si>
  <si>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</si>
  <si>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</si>
  <si>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</si>
  <si>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</si>
  <si>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</si>
  <si>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</si>
  <si>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</si>
  <si>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</si>
  <si>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</si>
  <si>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</si>
  <si>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</si>
  <si>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</si>
  <si>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</si>
  <si>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</si>
  <si>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</si>
  <si>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</si>
  <si>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</si>
  <si>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</si>
  <si>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</si>
  <si>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</si>
  <si>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</si>
  <si>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</si>
  <si>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</si>
  <si>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</si>
  <si>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</si>
  <si>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</si>
  <si>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</si>
  <si>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</si>
  <si>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</si>
  <si>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</si>
  <si>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</si>
  <si>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</si>
  <si>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</si>
  <si>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</si>
  <si>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</si>
  <si>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</si>
  <si>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</si>
  <si>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</si>
  <si>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</si>
  <si>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</si>
  <si>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</si>
  <si>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</si>
  <si>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</si>
  <si>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</si>
  <si>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</si>
  <si>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</si>
  <si>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</si>
  <si>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</si>
  <si>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</si>
  <si>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</si>
  <si>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</si>
  <si>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</si>
  <si>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</si>
  <si>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</si>
  <si>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</si>
  <si>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</si>
  <si>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</si>
  <si>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</si>
  <si>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</si>
  <si>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</si>
  <si>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</si>
  <si>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</si>
  <si>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</si>
  <si>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</si>
  <si>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</si>
  <si>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</si>
  <si>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</si>
  <si>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</si>
  <si>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</si>
  <si>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</si>
  <si>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</si>
  <si>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</si>
  <si>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</si>
  <si>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</si>
  <si>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</si>
  <si>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</si>
  <si>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</si>
  <si>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</si>
  <si>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</si>
  <si>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</si>
  <si>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</si>
  <si>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</si>
  <si>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</si>
  <si>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</si>
  <si>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</si>
  <si>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</si>
  <si>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</si>
  <si>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</si>
  <si>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</si>
  <si>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</si>
  <si>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</si>
  <si>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</si>
  <si>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</si>
  <si>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</si>
  <si>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</si>
  <si>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</si>
  <si>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</si>
  <si>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</si>
  <si>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</si>
  <si>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</si>
  <si>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</si>
  <si>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</si>
  <si>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</si>
  <si>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</si>
  <si>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</si>
  <si>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</si>
  <si>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</si>
  <si>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</si>
  <si>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</si>
  <si>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</si>
  <si>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</si>
  <si>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</si>
  <si>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</si>
  <si>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</si>
  <si>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</si>
  <si>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</si>
  <si>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</si>
  <si>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</si>
  <si>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</si>
  <si>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</si>
  <si>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</si>
  <si>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</si>
  <si>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</si>
  <si>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</si>
  <si>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</si>
  <si>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</si>
  <si>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</si>
  <si>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</si>
  <si>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</si>
  <si>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</si>
  <si>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</si>
  <si>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</si>
  <si>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</si>
  <si>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</si>
  <si>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</si>
  <si>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</si>
  <si>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</si>
  <si>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</si>
  <si>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</si>
  <si>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</si>
  <si>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</si>
  <si>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</si>
  <si>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</si>
  <si>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</si>
  <si>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</si>
  <si>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</si>
  <si>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</si>
  <si>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</si>
  <si>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</si>
  <si>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</si>
  <si>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</si>
  <si>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</si>
  <si>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</si>
  <si>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</si>
  <si>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</si>
  <si>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</si>
  <si>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</si>
  <si>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</si>
  <si>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</si>
  <si>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</si>
  <si>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</si>
  <si>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</si>
  <si>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</si>
  <si>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</si>
  <si>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</si>
  <si>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</si>
  <si>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</si>
  <si>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</si>
  <si>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</si>
  <si>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</si>
  <si>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</si>
  <si>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</si>
  <si>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</si>
  <si>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</si>
  <si>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</si>
  <si>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</si>
  <si>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</si>
  <si>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</si>
  <si>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</si>
  <si>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</si>
  <si>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</si>
  <si>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</si>
  <si>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</si>
  <si>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</si>
  <si>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</si>
  <si>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</si>
  <si>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</si>
  <si>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</si>
  <si>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</si>
  <si>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</si>
  <si>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</si>
  <si>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</si>
  <si>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</si>
  <si>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</si>
  <si>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</si>
  <si>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</si>
  <si>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</si>
  <si>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</si>
  <si>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</si>
  <si>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</si>
  <si>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</si>
  <si>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</si>
  <si>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</si>
  <si>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</si>
  <si>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</si>
  <si>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</si>
  <si>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</si>
  <si>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</si>
  <si>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</si>
  <si>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</si>
  <si>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</si>
  <si>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</si>
  <si>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</si>
  <si>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</si>
  <si>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</si>
  <si>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</si>
  <si>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</si>
  <si>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</si>
  <si>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</si>
  <si>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</si>
  <si>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</si>
  <si>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</si>
  <si>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</si>
  <si>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</si>
  <si>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</si>
  <si>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</si>
  <si>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</si>
  <si>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</si>
  <si>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</si>
  <si>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</si>
  <si>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</si>
  <si>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</si>
  <si>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</si>
  <si>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</si>
  <si>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</si>
  <si>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</si>
  <si>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</si>
  <si>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</si>
  <si>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</si>
  <si>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</si>
  <si>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</si>
  <si>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</si>
  <si>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</si>
  <si>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</si>
  <si>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</si>
  <si>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</si>
  <si>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</si>
  <si>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</si>
  <si>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</si>
  <si>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</si>
  <si>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</si>
  <si>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</si>
  <si>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</si>
  <si>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</si>
  <si>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</si>
  <si>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</si>
  <si>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</si>
  <si>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</si>
  <si>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</si>
  <si>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</si>
  <si>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</si>
  <si>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</si>
  <si>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</si>
  <si>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</si>
  <si>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</si>
  <si>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</si>
  <si>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</si>
  <si>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</si>
  <si>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</si>
  <si>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</si>
  <si>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</si>
  <si>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</si>
  <si>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</si>
  <si>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</si>
  <si>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</si>
  <si>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</si>
  <si>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</si>
  <si>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</si>
  <si>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</si>
  <si>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</si>
  <si>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</si>
  <si>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</si>
  <si>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</si>
  <si>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</si>
  <si>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</si>
  <si>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</si>
  <si>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</si>
  <si>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</si>
  <si>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</si>
  <si>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</si>
  <si>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</si>
  <si>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</si>
  <si>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</si>
  <si>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</si>
  <si>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</si>
  <si>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</si>
  <si>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</si>
  <si>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</si>
  <si>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</si>
  <si>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</si>
  <si>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</si>
  <si>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</si>
  <si>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</si>
  <si>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</si>
  <si>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</si>
  <si>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</si>
  <si>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</si>
  <si>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</si>
  <si>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</si>
  <si>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</si>
  <si>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</si>
  <si>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</si>
  <si>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</si>
  <si>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</si>
  <si>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</si>
  <si>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</si>
  <si>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</si>
  <si>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</si>
  <si>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</si>
  <si>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</si>
  <si>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</si>
  <si>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</si>
  <si>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</si>
  <si>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</si>
  <si>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</si>
  <si>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</si>
  <si>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</si>
  <si>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</si>
  <si>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</si>
  <si>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</si>
  <si>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</si>
  <si>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</si>
  <si>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</si>
  <si>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</si>
  <si>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</si>
  <si>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</si>
  <si>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</si>
  <si>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</si>
  <si>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</si>
  <si>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</si>
  <si>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</si>
  <si>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</si>
  <si>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</si>
  <si>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</si>
  <si>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</si>
  <si>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</si>
  <si>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</si>
  <si>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</si>
  <si>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</si>
  <si>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</si>
  <si>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</si>
  <si>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</si>
  <si>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</si>
  <si>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</si>
  <si>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</si>
  <si>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</si>
  <si>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</si>
  <si>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</si>
  <si>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</si>
  <si>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</si>
  <si>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</si>
  <si>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</si>
  <si>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</si>
  <si>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</si>
  <si>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</si>
  <si>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</si>
  <si>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</si>
  <si>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</si>
  <si>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</si>
  <si>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</si>
  <si>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</si>
  <si>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</si>
  <si>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</si>
  <si>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</si>
  <si>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</si>
  <si>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</si>
  <si>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</si>
  <si>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</si>
  <si>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</si>
  <si>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</si>
  <si>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</si>
  <si>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</si>
  <si>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</si>
  <si>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</si>
  <si>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</si>
  <si>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</si>
  <si>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</si>
  <si>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</si>
  <si>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</si>
  <si>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</si>
  <si>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</si>
  <si>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</si>
  <si>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</si>
  <si>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</si>
  <si>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</si>
  <si>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</si>
  <si>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</si>
  <si>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</si>
  <si>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</si>
  <si>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</si>
  <si>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</si>
  <si>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</si>
  <si>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</si>
  <si>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</si>
  <si>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</si>
  <si>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</si>
  <si>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</si>
  <si>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</si>
  <si>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</si>
  <si>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</si>
  <si>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</si>
  <si>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</si>
  <si>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</si>
  <si>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</si>
  <si>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</si>
  <si>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</si>
  <si>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</si>
  <si>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</si>
  <si>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</si>
  <si>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</si>
  <si>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</si>
  <si>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</si>
  <si>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</si>
  <si>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</si>
  <si>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</si>
  <si>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</si>
  <si>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</si>
  <si>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</si>
  <si>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</si>
  <si>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</si>
  <si>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</si>
  <si>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</si>
  <si>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</si>
  <si>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</si>
  <si>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</si>
  <si>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</si>
  <si>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</si>
  <si>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</si>
  <si>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</si>
  <si>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</si>
  <si>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</si>
  <si>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</si>
  <si>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</si>
  <si>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</si>
  <si>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</si>
  <si>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</si>
  <si>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</si>
  <si>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</si>
  <si>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</si>
  <si>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</si>
  <si>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</si>
  <si>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</si>
  <si>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</si>
  <si>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</si>
  <si>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</si>
  <si>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</si>
  <si>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</si>
  <si>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</si>
  <si>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</si>
  <si>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</si>
  <si>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</si>
  <si>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</si>
  <si>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</si>
  <si>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</si>
  <si>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</si>
  <si>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</si>
  <si>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</si>
  <si>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</si>
  <si>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</si>
  <si>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</si>
  <si>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</si>
  <si>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</si>
  <si>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</si>
  <si>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</si>
  <si>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</si>
  <si>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</si>
  <si>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</si>
  <si>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</si>
  <si>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</si>
  <si>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</si>
  <si>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</si>
  <si>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</si>
  <si>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</si>
  <si>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</si>
  <si>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</si>
  <si>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</si>
  <si>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</si>
  <si>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</si>
  <si>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</si>
  <si>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</si>
  <si>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</si>
  <si>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</si>
  <si>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</si>
  <si>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</si>
  <si>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</si>
  <si>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</si>
  <si>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</si>
  <si>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</si>
  <si>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</si>
  <si>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</si>
  <si>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</si>
  <si>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</si>
  <si>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</si>
  <si>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</si>
  <si>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</si>
  <si>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</si>
  <si>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</si>
  <si>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</si>
  <si>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</si>
  <si>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</si>
  <si>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</si>
  <si>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</si>
  <si>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</si>
  <si>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</si>
  <si>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</si>
  <si>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</si>
  <si>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</si>
  <si>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</si>
  <si>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</si>
  <si>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</si>
  <si>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</si>
  <si>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</si>
  <si>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</si>
  <si>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</si>
  <si>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</si>
  <si>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</si>
  <si>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</si>
  <si>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</si>
  <si>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</si>
  <si>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</si>
  <si>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</si>
  <si>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</si>
  <si>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</si>
  <si>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</si>
  <si>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</si>
  <si>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</si>
  <si>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</si>
  <si>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</si>
  <si>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</si>
  <si>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</si>
  <si>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</si>
  <si>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</si>
  <si>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</si>
  <si>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</si>
  <si>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</si>
  <si>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</si>
  <si>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</si>
  <si>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</si>
  <si>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</si>
  <si>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</si>
  <si>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</si>
  <si>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</si>
  <si>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</si>
  <si>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</si>
  <si>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</si>
  <si>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</si>
  <si>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</si>
  <si>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</si>
  <si>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</si>
  <si>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</si>
  <si>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</si>
  <si>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</si>
  <si>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</si>
  <si>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</si>
  <si>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</si>
  <si>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</si>
  <si>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</si>
  <si>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</si>
  <si>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</si>
  <si>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</si>
  <si>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</si>
  <si>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</si>
  <si>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</si>
  <si>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</si>
  <si>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</si>
  <si>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</si>
  <si>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</si>
  <si>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</si>
  <si>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</si>
  <si>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</si>
  <si>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</si>
  <si>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</si>
  <si>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</si>
  <si>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</si>
  <si>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</si>
  <si>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</si>
  <si>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</si>
  <si>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</si>
  <si>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</si>
  <si>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</si>
  <si>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</si>
  <si>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</si>
  <si>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</si>
  <si>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</si>
  <si>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</si>
  <si>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</si>
  <si>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</si>
  <si>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</si>
  <si>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</si>
  <si>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</si>
  <si>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</si>
  <si>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</si>
  <si>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</si>
  <si>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</si>
  <si>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</si>
  <si>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</si>
  <si>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</si>
  <si>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</si>
  <si>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</si>
  <si>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</si>
  <si>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</si>
  <si>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</si>
  <si>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</si>
  <si>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</si>
  <si>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</si>
  <si>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</si>
  <si>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</si>
  <si>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</si>
  <si>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</si>
  <si>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</si>
  <si>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</si>
  <si>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</si>
  <si>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</si>
  <si>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</si>
  <si>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</si>
  <si>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</si>
  <si>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</si>
  <si>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</si>
  <si>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</si>
  <si>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</si>
  <si>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</si>
  <si>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</si>
  <si>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</si>
  <si>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</si>
  <si>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</si>
  <si>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</si>
  <si>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</si>
  <si>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</si>
  <si>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</si>
  <si>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</si>
  <si>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</si>
  <si>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</si>
  <si>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</si>
  <si>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</si>
  <si>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</si>
  <si>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</si>
  <si>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</si>
  <si>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</si>
  <si>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</si>
  <si>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</si>
  <si>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</si>
  <si>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</si>
  <si>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</si>
  <si>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</si>
  <si>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</si>
  <si>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</si>
  <si>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</si>
  <si>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</si>
  <si>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</si>
  <si>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</si>
  <si>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</si>
  <si>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</si>
  <si>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</si>
  <si>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</si>
  <si>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</si>
  <si>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</si>
  <si>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</si>
  <si>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</si>
  <si>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</si>
  <si>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</si>
  <si>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</si>
  <si>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</si>
  <si>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</si>
  <si>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</si>
  <si>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</si>
  <si>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</si>
  <si>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</si>
  <si>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</si>
  <si>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</si>
  <si>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</si>
  <si>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</si>
  <si>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</si>
  <si>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</si>
  <si>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</si>
  <si>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</si>
  <si>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</si>
  <si>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</si>
  <si>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</si>
  <si>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</si>
  <si>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</si>
  <si>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</si>
  <si>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</si>
  <si>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</si>
  <si>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</si>
  <si>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</si>
  <si>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</si>
  <si>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</si>
  <si>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</si>
  <si>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</si>
  <si>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</si>
  <si>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</si>
  <si>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</si>
  <si>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</si>
  <si>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</si>
  <si>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</si>
  <si>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</si>
  <si>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</si>
  <si>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</si>
  <si>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</si>
  <si>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</si>
  <si>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</si>
  <si>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</si>
  <si>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</si>
  <si>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</si>
  <si>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</si>
  <si>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</si>
  <si>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</si>
  <si>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</si>
  <si>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</si>
  <si>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</si>
  <si>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</si>
  <si>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</si>
  <si>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</si>
  <si>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</si>
  <si>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</si>
  <si>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</si>
  <si>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</si>
  <si>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</si>
  <si>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</si>
  <si>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</si>
  <si>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</si>
  <si>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</si>
  <si>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</si>
  <si>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</si>
  <si>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</si>
  <si>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</si>
  <si>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</si>
  <si>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</si>
  <si>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</si>
  <si>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</si>
  <si>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</si>
  <si>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</si>
  <si>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</si>
  <si>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</si>
  <si>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</si>
  <si>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</si>
  <si>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</si>
  <si>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</si>
  <si>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</si>
  <si>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</si>
  <si>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</si>
  <si>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</si>
  <si>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</si>
  <si>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</si>
  <si>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</si>
  <si>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</si>
  <si>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</si>
  <si>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</si>
  <si>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</si>
  <si>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</si>
  <si>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</si>
  <si>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</si>
  <si>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</si>
  <si>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</si>
  <si>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</si>
  <si>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</si>
  <si>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</si>
  <si>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</si>
  <si>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</si>
  <si>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</si>
  <si>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</si>
  <si>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</si>
  <si>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</si>
  <si>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</si>
  <si>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</si>
  <si>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</si>
  <si>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</si>
  <si>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</si>
  <si>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</si>
  <si>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</si>
  <si>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</si>
  <si>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</si>
  <si>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</si>
  <si>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</si>
  <si>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</si>
  <si>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</si>
  <si>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</si>
  <si>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</si>
  <si>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</si>
  <si>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</si>
  <si>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</si>
  <si>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</si>
  <si>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</si>
  <si>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</si>
  <si>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</si>
  <si>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</si>
  <si>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</si>
  <si>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</si>
  <si>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</si>
  <si>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</si>
  <si>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</si>
  <si>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</si>
  <si>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</si>
  <si>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</si>
  <si>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</si>
  <si>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</si>
  <si>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</si>
  <si>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</si>
  <si>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</si>
  <si>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</si>
  <si>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</si>
  <si>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</si>
  <si>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</si>
  <si>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</si>
  <si>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</si>
  <si>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</si>
  <si>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</si>
  <si>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</si>
  <si>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</si>
  <si>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</si>
  <si>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</si>
  <si>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</si>
  <si>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</si>
  <si>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</si>
  <si>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</si>
  <si>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</si>
  <si>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</si>
  <si>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</si>
  <si>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</si>
  <si>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</si>
  <si>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</si>
  <si>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</si>
  <si>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</si>
  <si>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</si>
  <si>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</si>
  <si>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</si>
  <si>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</si>
  <si>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</si>
  <si>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</si>
  <si>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</si>
  <si>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</si>
  <si>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</si>
  <si>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</si>
  <si>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</si>
  <si>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</si>
  <si>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</si>
  <si>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</si>
  <si>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</si>
  <si>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</si>
  <si>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</si>
  <si>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</si>
  <si>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</si>
  <si>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</si>
  <si>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</si>
  <si>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</si>
  <si>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</si>
  <si>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</si>
  <si>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</si>
  <si>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</si>
  <si>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</si>
  <si>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</si>
  <si>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</si>
  <si>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</si>
  <si>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</si>
  <si>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</si>
  <si>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</si>
  <si>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</si>
  <si>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</si>
  <si>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</si>
  <si>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</si>
  <si>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</si>
  <si>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</si>
  <si>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</si>
  <si>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</si>
  <si>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</si>
  <si>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</si>
  <si>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</si>
  <si>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</si>
  <si>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</si>
  <si>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</si>
  <si>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</si>
  <si>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</si>
  <si>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</si>
  <si>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</si>
  <si>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</si>
  <si>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</si>
  <si>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</si>
  <si>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</si>
  <si>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</si>
  <si>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</si>
  <si>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</si>
  <si>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</si>
  <si>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</si>
  <si>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</si>
  <si>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</si>
  <si>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</si>
  <si>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</si>
  <si>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</si>
  <si>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</si>
  <si>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</si>
  <si>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</si>
  <si>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</si>
  <si>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</si>
  <si>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</si>
  <si>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</si>
  <si>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</si>
  <si>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</si>
  <si>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</si>
  <si>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</si>
  <si>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</si>
  <si>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</si>
  <si>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</si>
  <si>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</si>
  <si>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</si>
  <si>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</si>
  <si>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</si>
  <si>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</si>
  <si>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</si>
  <si>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</si>
  <si>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</si>
  <si>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</si>
  <si>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</si>
  <si>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</si>
  <si>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</si>
  <si>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</si>
  <si>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</si>
  <si>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</si>
  <si>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</si>
  <si>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</si>
  <si>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</si>
  <si>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</si>
  <si>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</si>
  <si>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</si>
  <si>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</si>
  <si>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</si>
  <si>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</si>
  <si>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</si>
  <si>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</si>
  <si>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</si>
  <si>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</si>
  <si>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</si>
  <si>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</si>
  <si>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</si>
  <si>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</si>
  <si>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</si>
  <si>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</si>
  <si>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</si>
  <si>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</si>
  <si>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</si>
  <si>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</si>
  <si>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</si>
  <si>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</si>
  <si>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</si>
  <si>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</si>
  <si>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</si>
  <si>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</si>
  <si>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</si>
  <si>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</si>
  <si>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</si>
  <si>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</si>
  <si>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</si>
  <si>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</si>
  <si>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</si>
  <si>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</si>
  <si>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</si>
  <si>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</si>
  <si>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</si>
  <si>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</si>
  <si>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</si>
  <si>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</si>
  <si>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</si>
  <si>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</si>
  <si>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</si>
  <si>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</si>
  <si>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</si>
  <si>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</si>
  <si>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</si>
  <si>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</si>
  <si>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</si>
  <si>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</si>
  <si>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</si>
  <si>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</si>
  <si>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</si>
  <si>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</si>
  <si>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</si>
  <si>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</si>
  <si>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</si>
  <si>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</si>
  <si>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</si>
  <si>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</si>
  <si>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</si>
  <si>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</si>
  <si>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</si>
  <si>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</si>
  <si>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</si>
  <si>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</si>
  <si>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</si>
  <si>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</si>
  <si>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</si>
  <si>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</si>
  <si>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</si>
  <si>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</si>
  <si>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</si>
  <si>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</si>
  <si>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</si>
  <si>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</si>
  <si>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</si>
  <si>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</si>
  <si>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</si>
  <si>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</si>
  <si>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</si>
  <si>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</si>
  <si>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</si>
  <si>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</si>
  <si>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</si>
  <si>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</si>
  <si>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</si>
  <si>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</si>
  <si>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</si>
  <si>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</si>
  <si>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</si>
  <si>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</si>
  <si>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</si>
  <si>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</si>
  <si>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</si>
  <si>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</si>
  <si>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</si>
  <si>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</si>
  <si>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</si>
  <si>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</si>
  <si>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</si>
  <si>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</si>
  <si>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</si>
  <si>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</si>
  <si>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</si>
  <si>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</si>
  <si>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</si>
  <si>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</si>
  <si>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</si>
  <si>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</si>
  <si>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</si>
  <si>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</si>
  <si>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</si>
  <si>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</si>
  <si>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</si>
  <si>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</si>
  <si>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</si>
  <si>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</si>
  <si>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</si>
  <si>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</si>
  <si>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</si>
  <si>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</si>
  <si>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</si>
  <si>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</si>
  <si>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</si>
  <si>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</si>
  <si>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</si>
  <si>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</si>
  <si>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</si>
  <si>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</si>
  <si>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</si>
  <si>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</si>
  <si>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</si>
  <si>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</si>
  <si>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</si>
  <si>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</si>
  <si>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</si>
  <si>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</si>
  <si>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</si>
  <si>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</si>
  <si>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</si>
  <si>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</si>
  <si>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</si>
  <si>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</si>
  <si>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</si>
  <si>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</si>
  <si>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</si>
  <si>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</si>
  <si>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</si>
  <si>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</si>
  <si>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</si>
  <si>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</si>
  <si>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</si>
  <si>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</si>
  <si>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</si>
  <si>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</si>
  <si>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</si>
  <si>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</si>
  <si>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</si>
  <si>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</si>
  <si>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</si>
  <si>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</si>
  <si>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</si>
  <si>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</si>
  <si>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</si>
  <si>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</si>
  <si>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</si>
  <si>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</si>
  <si>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</si>
  <si>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</si>
  <si>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</si>
  <si>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</si>
  <si>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</si>
  <si>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</si>
  <si>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</si>
  <si>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</si>
  <si>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</si>
  <si>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</si>
  <si>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</si>
  <si>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</si>
  <si>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</si>
  <si>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</si>
  <si>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</si>
  <si>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</si>
  <si>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</si>
  <si>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</si>
  <si>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</si>
  <si>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</si>
  <si>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</si>
  <si>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</si>
  <si>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</si>
  <si>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</si>
  <si>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</si>
  <si>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</si>
  <si>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</si>
  <si>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</si>
  <si>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</si>
  <si>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</si>
  <si>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</si>
  <si>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</si>
  <si>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</si>
  <si>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</si>
  <si>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</si>
  <si>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</si>
  <si>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</si>
  <si>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</si>
  <si>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</si>
  <si>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</si>
  <si>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</si>
  <si>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</si>
  <si>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</si>
  <si>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</si>
  <si>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</si>
  <si>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</si>
  <si>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</si>
  <si>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</si>
  <si>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</si>
  <si>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</si>
  <si>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</si>
  <si>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</si>
  <si>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</si>
  <si>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</si>
  <si>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</si>
  <si>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</si>
  <si>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</si>
  <si>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</si>
  <si>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</si>
  <si>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</si>
  <si>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</si>
  <si>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</si>
  <si>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</si>
  <si>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</si>
  <si>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</si>
  <si>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</si>
  <si>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</si>
  <si>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</si>
  <si>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</si>
  <si>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</si>
  <si>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</si>
  <si>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</si>
  <si>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</si>
  <si>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</si>
  <si>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</si>
  <si>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</si>
  <si>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</si>
  <si>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</si>
  <si>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</si>
  <si>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</si>
  <si>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</si>
  <si>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</si>
  <si>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</si>
  <si>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</si>
  <si>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</si>
  <si>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</si>
  <si>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</si>
  <si>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</si>
  <si>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</si>
  <si>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</si>
  <si>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</si>
  <si>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</si>
  <si>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</si>
  <si>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</si>
  <si>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</si>
  <si>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</si>
  <si>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</si>
  <si>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</si>
  <si>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</si>
  <si>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</si>
  <si>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</si>
  <si>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</si>
  <si>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</si>
  <si>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</si>
  <si>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</si>
  <si>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</si>
  <si>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</si>
  <si>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</si>
  <si>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</si>
  <si>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</si>
  <si>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</si>
  <si>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</si>
  <si>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</si>
  <si>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</si>
  <si>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</si>
  <si>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</si>
  <si>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</si>
  <si>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</si>
  <si>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</si>
  <si>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</si>
  <si>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</si>
  <si>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</si>
  <si>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</si>
  <si>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</si>
  <si>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</si>
  <si>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</si>
  <si>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</si>
  <si>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</si>
  <si>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</si>
  <si>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</si>
  <si>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</si>
  <si>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</si>
  <si>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</si>
  <si>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</si>
  <si>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</si>
  <si>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</si>
  <si>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</si>
  <si>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</si>
  <si>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</si>
  <si>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</si>
  <si>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</si>
  <si>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</si>
  <si>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</si>
  <si>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</si>
  <si>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</si>
  <si>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</si>
  <si>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</si>
  <si>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</si>
  <si>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</si>
  <si>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</si>
  <si>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</si>
  <si>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</si>
  <si>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</si>
  <si>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</si>
  <si>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</si>
  <si>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</si>
  <si>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</si>
  <si>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</si>
  <si>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</si>
  <si>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</si>
  <si>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</si>
  <si>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</si>
  <si>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</si>
  <si>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</si>
  <si>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</si>
  <si>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</si>
  <si>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</si>
  <si>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</si>
  <si>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</si>
  <si>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</si>
  <si>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</si>
  <si>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</si>
  <si>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</si>
  <si>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</si>
  <si>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</si>
  <si>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</si>
  <si>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</si>
  <si>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</si>
  <si>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</si>
  <si>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</si>
  <si>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</si>
  <si>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</si>
  <si>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</si>
  <si>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</si>
  <si>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</si>
  <si>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</si>
  <si>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</si>
  <si>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</si>
  <si>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</si>
  <si>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</si>
  <si>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</si>
  <si>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</si>
  <si>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</si>
  <si>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</si>
  <si>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</si>
  <si>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</si>
  <si>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</si>
  <si>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</si>
  <si>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</si>
  <si>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</si>
  <si>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</si>
  <si>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</si>
  <si>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</si>
  <si>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</si>
  <si>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</si>
  <si>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</si>
  <si>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</si>
  <si>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</si>
  <si>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</si>
  <si>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</si>
  <si>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</si>
  <si>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</si>
  <si>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</si>
  <si>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</si>
  <si>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</si>
  <si>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</si>
  <si>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</si>
  <si>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</si>
  <si>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</si>
  <si>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</si>
  <si>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</si>
  <si>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</si>
  <si>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</si>
  <si>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</si>
  <si>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</si>
  <si>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</si>
  <si>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</si>
  <si>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</si>
  <si>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</si>
  <si>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</si>
  <si>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</si>
  <si>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</si>
  <si>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</si>
  <si>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</si>
  <si>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</si>
  <si>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</si>
  <si>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</si>
  <si>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</si>
  <si>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</si>
  <si>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</si>
  <si>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</si>
  <si>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</si>
  <si>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</si>
  <si>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</si>
  <si>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</si>
  <si>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</si>
  <si>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</si>
  <si>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</si>
  <si>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</si>
  <si>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</si>
  <si>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</si>
  <si>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</si>
  <si>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</si>
  <si>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</si>
  <si>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</si>
  <si>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</si>
  <si>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</si>
  <si>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</si>
  <si>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</si>
  <si>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</si>
  <si>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</si>
  <si>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</si>
  <si>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</si>
  <si>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</si>
  <si>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</si>
  <si>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</si>
  <si>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</si>
  <si>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</si>
  <si>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</si>
  <si>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</si>
  <si>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</si>
  <si>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</si>
  <si>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</si>
  <si>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</si>
  <si>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</si>
  <si>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</si>
  <si>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</si>
  <si>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</si>
  <si>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</si>
  <si>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</si>
  <si>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</si>
  <si>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</si>
  <si>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</si>
  <si>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</si>
  <si>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</si>
  <si>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</si>
  <si>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</si>
  <si>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</si>
  <si>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</si>
  <si>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</si>
  <si>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</si>
  <si>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</si>
  <si>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</si>
  <si>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</si>
  <si>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</si>
  <si>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</si>
  <si>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</si>
  <si>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</si>
  <si>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</si>
  <si>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</si>
  <si>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</si>
  <si>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Alex, Foo</t>
  </si>
  <si>
    <t>Alex,Ivan</t>
  </si>
  <si>
    <t>Wei Jun,QiAn</t>
  </si>
  <si>
    <t>Vijay, Tai Wei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</si>
  <si>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</si>
  <si>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</si>
  <si>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</si>
  <si>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</si>
  <si>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</si>
  <si>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</si>
  <si>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</si>
  <si>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</si>
  <si>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</si>
  <si>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</si>
  <si>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</si>
  <si>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</si>
  <si>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</si>
  <si>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</si>
  <si>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</si>
  <si>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</si>
  <si>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</si>
  <si>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</si>
  <si>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</si>
  <si>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</si>
  <si>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</si>
  <si>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</si>
  <si>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</si>
  <si>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</si>
  <si>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</si>
  <si>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</si>
  <si>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</si>
  <si>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</si>
  <si>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</si>
  <si>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</si>
  <si>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</si>
  <si>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</si>
  <si>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</si>
  <si>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</si>
  <si>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</si>
  <si>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</si>
  <si>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</si>
  <si>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</si>
  <si>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</si>
  <si>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</si>
  <si>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</si>
  <si>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</si>
  <si>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</si>
  <si>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</si>
  <si>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</si>
  <si>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</si>
  <si>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</si>
  <si>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</si>
  <si>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</si>
  <si>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</si>
  <si>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</si>
  <si>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</si>
  <si>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</si>
  <si>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</si>
  <si>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</si>
  <si>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</si>
  <si>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</si>
  <si>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</si>
  <si>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</si>
  <si>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</si>
  <si>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</si>
  <si>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</si>
  <si>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</si>
  <si>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</si>
  <si>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</si>
  <si>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</si>
  <si>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</si>
  <si>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</si>
  <si>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</si>
  <si>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</si>
  <si>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</si>
  <si>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 xml:space="preserve">Zi Ming, Rahhulann 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</si>
  <si>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</si>
  <si>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</si>
  <si>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</si>
  <si>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</si>
  <si>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</si>
  <si>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</si>
  <si>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</si>
  <si>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</si>
  <si>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</si>
  <si>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</si>
  <si>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</si>
  <si>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</si>
  <si>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YZ,Rahhulann, Lucas </t>
  </si>
  <si>
    <t>Rahhulann,Ivan,Zi Ming</t>
  </si>
  <si>
    <t xml:space="preserve">YZ, Rahhulann, Lucas </t>
  </si>
  <si>
    <t>Rahhulann,QiAn</t>
  </si>
  <si>
    <t>Rahhulann,Lucas, Zi Ming</t>
  </si>
  <si>
    <t>Ivan, Alex</t>
  </si>
  <si>
    <t>Rahhulann,QiAn, Ivan</t>
  </si>
  <si>
    <t>Lucas, Zi Ming</t>
  </si>
  <si>
    <t xml:space="preserve">Heng, Zi Ming,Rahhulann </t>
  </si>
  <si>
    <t xml:space="preserve">Wei Jun, QiAn, Rahhulann </t>
  </si>
  <si>
    <t xml:space="preserve">Lucas, Zi Ming,Heng </t>
  </si>
  <si>
    <t xml:space="preserve">Alex, YZ, Rahhulann </t>
  </si>
  <si>
    <t xml:space="preserve">Rafi,Rahhulann </t>
  </si>
  <si>
    <t>Phay</t>
  </si>
  <si>
    <t>New part timer</t>
  </si>
  <si>
    <t xml:space="preserve">Wei Jun, QiAn,Rahhulann </t>
  </si>
  <si>
    <t xml:space="preserve">Shaun,Rahhulann,Ivan </t>
  </si>
  <si>
    <t>QiAn,  Ivan, Tai Wei, Wei Jun, Rahhulann</t>
  </si>
  <si>
    <t xml:space="preserve">Shaun,Rahhulann, Ivan </t>
  </si>
  <si>
    <t>Qi An, Ivan, Tai Wei, Wei Jun, Rahhulann</t>
  </si>
  <si>
    <t>Ivan, Tai Wei, Wei Jun, Rahhulann</t>
  </si>
  <si>
    <t>Shaun, Ivan,Rahhulann</t>
  </si>
  <si>
    <t>Shaun, Ivan</t>
  </si>
  <si>
    <t>Grey</t>
  </si>
  <si>
    <t>event (can +2 ppl)</t>
  </si>
  <si>
    <t>1/7/2024 - 7/7/2024</t>
  </si>
  <si>
    <t>Ivan &amp; Maxwell</t>
  </si>
  <si>
    <t>8/7/2024 - 14/7/2024</t>
  </si>
  <si>
    <t>13/7/2024</t>
  </si>
  <si>
    <t>14/7/2024</t>
  </si>
  <si>
    <t>Michael &amp; Marlon</t>
  </si>
  <si>
    <t>15/7/2024 - 21/7/2024</t>
  </si>
  <si>
    <t>15/7/2024</t>
  </si>
  <si>
    <t>16/7/2024</t>
  </si>
  <si>
    <t>17/7/2024</t>
  </si>
  <si>
    <t>18/7/2024</t>
  </si>
  <si>
    <t>19/7/2024</t>
  </si>
  <si>
    <t>20/7/2024</t>
  </si>
  <si>
    <t>21/7/2024</t>
  </si>
  <si>
    <t>Lucas &amp; QiAn</t>
  </si>
  <si>
    <t>22/7/2024 - 28/7/2024</t>
  </si>
  <si>
    <t>22/7/2024</t>
  </si>
  <si>
    <t>23/7/2024</t>
  </si>
  <si>
    <t>24/7/2024</t>
  </si>
  <si>
    <t>25/7/2024</t>
  </si>
  <si>
    <t>26/7/2024</t>
  </si>
  <si>
    <t>27/7/2024</t>
  </si>
  <si>
    <t>28/7/2024</t>
  </si>
  <si>
    <t>Zi Ming&amp; Wei Jun</t>
  </si>
  <si>
    <t>29/7/2024</t>
  </si>
  <si>
    <t>30/7/2024</t>
  </si>
  <si>
    <t>31/7/2024</t>
  </si>
  <si>
    <t>Rahhulann,Ivan, Shaun</t>
  </si>
  <si>
    <t xml:space="preserve">Shaun,Rahhulann </t>
  </si>
  <si>
    <t>Ivan, Shaun</t>
  </si>
  <si>
    <t xml:space="preserve"> Rafi</t>
  </si>
  <si>
    <t>emergency</t>
  </si>
  <si>
    <t>Ivan, Alex, Vanness</t>
  </si>
  <si>
    <t>Ivan, Rafi, Vanness</t>
  </si>
  <si>
    <t xml:space="preserve">Vanness, Alex, Rahhulann </t>
  </si>
  <si>
    <t>Vanness, Alex, Rahhulann</t>
  </si>
  <si>
    <t xml:space="preserve">Rahhulann，Ivan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</si>
</sst>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2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38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31" borderId="79" xfId="0" applyFont="1" applyFill="1" applyBorder="1" applyAlignment="1">
      <alignment horizontal="left"/>
    </xf>
    <xf numFmtId="0" fontId="23" fillId="31" borderId="13" xfId="0" applyFont="1" applyFill="1" applyBorder="1" applyAlignment="1">
      <alignment horizontal="left" vertical="center"/>
    </xf>
    <xf numFmtId="0" fontId="34" fillId="31" borderId="57" xfId="0" applyFont="1" applyFill="1" applyBorder="1" applyAlignment="1">
      <alignment horizontal="left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9" fillId="31" borderId="79" xfId="0" applyFont="1" applyFill="1" applyBorder="1"/>
    <xf numFmtId="14" fontId="22" fillId="31" borderId="13" xfId="0" applyNumberFormat="1" applyFont="1" applyFill="1" applyBorder="1" applyAlignment="1">
      <alignment horizontal="center" vertical="center"/>
    </xf>
    <xf numFmtId="0" fontId="9" fillId="31" borderId="57" xfId="0" applyFont="1" applyFill="1" applyBorder="1"/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19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9" fillId="0" borderId="63" xfId="0" applyFont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23" fillId="32" borderId="40" xfId="0" applyFont="1" applyFill="1" applyBorder="1" applyAlignment="1">
      <alignment horizontal="left" vertical="top"/>
    </xf>
    <xf numFmtId="0" fontId="23" fillId="36" borderId="40" xfId="0" applyFont="1" applyFill="1" applyBorder="1" applyAlignment="1">
      <alignment horizontal="left" vertical="top"/>
    </xf>
  </cellXfs>
  <cellStyles count="1">
    <cellStyle name="Normal" xfId="0" builtinId="0"/>
  </cellStyles>
  <dxfs count="405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CDB6DE"/>
      <color rgb="FFB6DEBE"/>
      <color rgb="FFCDFFBA"/>
      <color rgb="FFFFA861"/>
      <color rgb="FFFF5500"/>
      <color rgb="FFFCCCA7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693"/>
      <c r="H2" s="693"/>
      <c r="I2" s="693"/>
      <c r="J2" s="693"/>
      <c r="K2" s="693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698">
        <v>2024</v>
      </c>
      <c r="D4" s="699"/>
      <c r="E4" s="699"/>
      <c r="F4" s="699"/>
      <c r="G4" s="699"/>
      <c r="H4" s="699"/>
      <c r="I4" s="699"/>
      <c r="J4" s="699"/>
      <c r="K4" s="699"/>
      <c r="L4" s="699"/>
      <c r="M4" s="699"/>
      <c r="N4" s="699"/>
      <c r="O4" s="699"/>
      <c r="P4" s="699"/>
      <c r="Q4" s="699"/>
      <c r="R4" s="699"/>
      <c r="S4" s="699"/>
      <c r="T4" s="699"/>
      <c r="U4" s="699"/>
      <c r="V4" s="699"/>
      <c r="W4" s="699"/>
      <c r="X4" s="699"/>
      <c r="Y4" s="699"/>
      <c r="Z4" s="699"/>
      <c r="AA4" s="699"/>
      <c r="AB4" s="699"/>
      <c r="AC4" s="699"/>
      <c r="AD4" s="699"/>
      <c r="AE4" s="699"/>
      <c r="AF4" s="699"/>
      <c r="AG4" s="699"/>
      <c r="AH4" s="699"/>
      <c r="AI4" s="699"/>
      <c r="AJ4" s="699"/>
      <c r="AK4" s="699"/>
      <c r="AL4" s="699"/>
      <c r="AM4" s="699"/>
      <c r="AN4" s="699"/>
      <c r="AO4" s="699"/>
      <c r="AP4" s="699"/>
      <c r="AQ4" s="699"/>
      <c r="AR4" s="699"/>
      <c r="AS4" s="699"/>
      <c r="AT4" s="699"/>
      <c r="AU4" s="699"/>
      <c r="AV4" s="699"/>
      <c r="AW4" s="699"/>
      <c r="AX4" s="699"/>
      <c r="AY4" s="699"/>
      <c r="AZ4" s="699"/>
      <c r="BA4" s="699"/>
      <c r="BB4" s="699"/>
      <c r="BC4" s="700"/>
    </row>
    <row r="5" spans="1:55" x14ac:dyDescent="0.2">
      <c r="A5" s="473"/>
      <c r="B5" s="474" t="s">
        <v>1</v>
      </c>
      <c r="C5" s="701" t="s">
        <v>2</v>
      </c>
      <c r="D5" s="701"/>
      <c r="E5" s="701"/>
      <c r="F5" s="701"/>
      <c r="G5" s="701"/>
      <c r="H5" s="701"/>
      <c r="I5" s="701"/>
      <c r="J5" s="701"/>
      <c r="K5" s="701"/>
      <c r="L5" s="701"/>
      <c r="M5" s="701"/>
      <c r="N5" s="701"/>
      <c r="O5" s="702"/>
      <c r="P5" s="703" t="s">
        <v>3</v>
      </c>
      <c r="Q5" s="703"/>
      <c r="R5" s="703"/>
      <c r="S5" s="703"/>
      <c r="T5" s="703"/>
      <c r="U5" s="703"/>
      <c r="V5" s="703"/>
      <c r="W5" s="703"/>
      <c r="X5" s="703"/>
      <c r="Y5" s="703"/>
      <c r="Z5" s="703"/>
      <c r="AA5" s="703"/>
      <c r="AB5" s="704"/>
      <c r="AC5" s="703" t="s">
        <v>4</v>
      </c>
      <c r="AD5" s="703"/>
      <c r="AE5" s="703"/>
      <c r="AF5" s="703"/>
      <c r="AG5" s="703"/>
      <c r="AH5" s="703"/>
      <c r="AI5" s="703"/>
      <c r="AJ5" s="703"/>
      <c r="AK5" s="703"/>
      <c r="AL5" s="703"/>
      <c r="AM5" s="703"/>
      <c r="AN5" s="703"/>
      <c r="AO5" s="704"/>
      <c r="AP5" s="703" t="s">
        <v>5</v>
      </c>
      <c r="AQ5" s="703"/>
      <c r="AR5" s="703"/>
      <c r="AS5" s="703"/>
      <c r="AT5" s="703"/>
      <c r="AU5" s="703"/>
      <c r="AV5" s="703"/>
      <c r="AW5" s="703"/>
      <c r="AX5" s="703"/>
      <c r="AY5" s="703"/>
      <c r="AZ5" s="703"/>
      <c r="BA5" s="703"/>
      <c r="BB5" s="704"/>
      <c r="BC5" s="485" t="s">
        <v>1</v>
      </c>
    </row>
    <row r="6" spans="1:55" x14ac:dyDescent="0.2">
      <c r="A6" s="473"/>
      <c r="B6" s="475" t="s">
        <v>1</v>
      </c>
      <c r="C6" s="694" t="s">
        <v>6</v>
      </c>
      <c r="D6" s="694"/>
      <c r="E6" s="694"/>
      <c r="F6" s="694"/>
      <c r="G6" s="695"/>
      <c r="H6" s="696" t="s">
        <v>7</v>
      </c>
      <c r="I6" s="696"/>
      <c r="J6" s="696"/>
      <c r="K6" s="697"/>
      <c r="L6" s="696" t="s">
        <v>8</v>
      </c>
      <c r="M6" s="696"/>
      <c r="N6" s="696"/>
      <c r="O6" s="697"/>
      <c r="P6" s="696" t="s">
        <v>9</v>
      </c>
      <c r="Q6" s="696"/>
      <c r="R6" s="696"/>
      <c r="S6" s="696"/>
      <c r="T6" s="697"/>
      <c r="U6" s="696" t="s">
        <v>10</v>
      </c>
      <c r="V6" s="696"/>
      <c r="W6" s="696"/>
      <c r="X6" s="697"/>
      <c r="Y6" s="696" t="s">
        <v>11</v>
      </c>
      <c r="Z6" s="696"/>
      <c r="AA6" s="696"/>
      <c r="AB6" s="697"/>
      <c r="AC6" s="696" t="s">
        <v>12</v>
      </c>
      <c r="AD6" s="696"/>
      <c r="AE6" s="696"/>
      <c r="AF6" s="696"/>
      <c r="AG6" s="697"/>
      <c r="AH6" s="696" t="s">
        <v>13</v>
      </c>
      <c r="AI6" s="696"/>
      <c r="AJ6" s="696"/>
      <c r="AK6" s="697"/>
      <c r="AL6" s="696" t="s">
        <v>14</v>
      </c>
      <c r="AM6" s="696"/>
      <c r="AN6" s="696"/>
      <c r="AO6" s="696"/>
      <c r="AP6" s="697"/>
      <c r="AQ6" s="696" t="s">
        <v>15</v>
      </c>
      <c r="AR6" s="696"/>
      <c r="AS6" s="696"/>
      <c r="AT6" s="697"/>
      <c r="AU6" s="696" t="s">
        <v>16</v>
      </c>
      <c r="AV6" s="696"/>
      <c r="AW6" s="696"/>
      <c r="AX6" s="697"/>
      <c r="AY6" s="694" t="s">
        <v>17</v>
      </c>
      <c r="AZ6" s="694"/>
      <c r="BA6" s="694"/>
      <c r="BB6" s="694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705" t="s">
        <v>75</v>
      </c>
      <c r="B1" s="705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79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10"/>
      <c r="D47" s="710"/>
      <c r="E47" s="710"/>
      <c r="F47" s="71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4" priority="1">
      <formula>AND(ISNUMBER(N6), N6&gt;=5, NOT(ISBLANK(O6)))</formula>
    </cfRule>
    <cfRule type="expression" dxfId="403" priority="2">
      <formula>AND(ISNUMBER(N6), N6&gt;=5)</formula>
    </cfRule>
    <cfRule type="expression" dxfId="402" priority="3">
      <formula>AND(ISNUMBER(N6), N6&lt;5, NOT(ISBLANK(O6)))</formula>
    </cfRule>
    <cfRule type="expression" dxfId="401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143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10"/>
      <c r="D47" s="710"/>
      <c r="E47" s="710"/>
      <c r="F47" s="71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0" priority="1">
      <formula>AND(ISNUMBER(N6), N6&gt;=5, NOT(ISBLANK(O6)))</formula>
    </cfRule>
    <cfRule type="expression" dxfId="399" priority="2">
      <formula>AND(ISNUMBER(N6), N6&gt;=5)</formula>
    </cfRule>
    <cfRule type="expression" dxfId="398" priority="3">
      <formula>AND(ISNUMBER(N6), N6&lt;5, NOT(ISBLANK(O6)))</formula>
    </cfRule>
    <cfRule type="expression" dxfId="397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147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10"/>
      <c r="D47" s="710"/>
      <c r="E47" s="710"/>
      <c r="F47" s="71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6" priority="1">
      <formula>AND(ISNUMBER(N6), N6&gt;=5, NOT(ISBLANK(O6)))</formula>
    </cfRule>
    <cfRule type="expression" dxfId="395" priority="2">
      <formula>AND(ISNUMBER(N6), N6&gt;=5)</formula>
    </cfRule>
    <cfRule type="expression" dxfId="394" priority="3">
      <formula>AND(ISNUMBER(N6), N6&lt;5, NOT(ISBLANK(O6)))</formula>
    </cfRule>
    <cfRule type="expression" dxfId="393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154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10"/>
      <c r="D47" s="710"/>
      <c r="E47" s="710"/>
      <c r="F47" s="71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2" priority="1">
      <formula>AND(ISNUMBER(N6), N6&gt;=5, NOT(ISBLANK(O6)))</formula>
    </cfRule>
    <cfRule type="expression" dxfId="391" priority="2">
      <formula>AND(ISNUMBER(N6), N6&gt;=5)</formula>
    </cfRule>
    <cfRule type="expression" dxfId="390" priority="3">
      <formula>AND(ISNUMBER(N6), N6&lt;5, NOT(ISBLANK(O6)))</formula>
    </cfRule>
    <cfRule type="expression" dxfId="389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162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10"/>
      <c r="D47" s="710"/>
      <c r="E47" s="710"/>
      <c r="F47" s="71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8" priority="1">
      <formula>AND(ISNUMBER(N6), N6&gt;=5, NOT(ISBLANK(O6)))</formula>
    </cfRule>
    <cfRule type="expression" dxfId="387" priority="2">
      <formula>AND(ISNUMBER(N6), N6&gt;=5)</formula>
    </cfRule>
    <cfRule type="expression" dxfId="386" priority="3">
      <formula>AND(ISNUMBER(N6), N6&lt;5, NOT(ISBLANK(O6)))</formula>
    </cfRule>
    <cfRule type="expression" dxfId="385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168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10"/>
      <c r="D47" s="710"/>
      <c r="E47" s="710"/>
      <c r="F47" s="71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4" priority="1">
      <formula>AND(ISNUMBER(N6), N6&gt;=5, NOT(ISBLANK(O6)))</formula>
    </cfRule>
    <cfRule type="expression" dxfId="383" priority="2">
      <formula>AND(ISNUMBER(N6), N6&gt;=5)</formula>
    </cfRule>
    <cfRule type="expression" dxfId="382" priority="3">
      <formula>AND(ISNUMBER(N6), N6&lt;5, NOT(ISBLANK(O6)))</formula>
    </cfRule>
    <cfRule type="expression" dxfId="381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169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10"/>
      <c r="D47" s="710"/>
      <c r="E47" s="710"/>
      <c r="F47" s="71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0" priority="1">
      <formula>AND(ISNUMBER(N6), N6&gt;=5, NOT(ISBLANK(O6)))</formula>
    </cfRule>
    <cfRule type="expression" dxfId="379" priority="2">
      <formula>AND(ISNUMBER(N6), N6&gt;=5)</formula>
    </cfRule>
    <cfRule type="expression" dxfId="378" priority="3">
      <formula>AND(ISNUMBER(N6), N6&lt;5, NOT(ISBLANK(O6)))</formula>
    </cfRule>
    <cfRule type="expression" dxfId="377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175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10"/>
      <c r="D47" s="710"/>
      <c r="E47" s="710"/>
      <c r="F47" s="71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162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10"/>
      <c r="D47" s="710"/>
      <c r="E47" s="710"/>
      <c r="F47" s="71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2" priority="1">
      <formula>AND(ISNUMBER(N6), N6&gt;=5, NOT(ISBLANK(O6)))</formula>
    </cfRule>
    <cfRule type="expression" dxfId="371" priority="2">
      <formula>AND(ISNUMBER(N6), N6&gt;=5)</formula>
    </cfRule>
    <cfRule type="expression" dxfId="370" priority="3">
      <formula>AND(ISNUMBER(N6), N6&lt;5, NOT(ISBLANK(O6)))</formula>
    </cfRule>
    <cfRule type="expression" dxfId="369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182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10"/>
      <c r="D47" s="710"/>
      <c r="E47" s="710"/>
      <c r="F47" s="71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183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10"/>
      <c r="D47" s="710"/>
      <c r="E47" s="710"/>
      <c r="F47" s="71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185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10"/>
      <c r="D47" s="710"/>
      <c r="E47" s="710"/>
      <c r="F47" s="71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192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10"/>
      <c r="D47" s="710"/>
      <c r="E47" s="710"/>
      <c r="F47" s="71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199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10"/>
      <c r="D47" s="710"/>
      <c r="E47" s="710"/>
      <c r="F47" s="71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2" priority="1">
      <formula>AND(ISNUMBER(N6), N6&gt;=5, NOT(ISBLANK(O6)))</formula>
    </cfRule>
    <cfRule type="expression" dxfId="351" priority="2">
      <formula>AND(ISNUMBER(N6), N6&gt;=5)</formula>
    </cfRule>
    <cfRule type="expression" dxfId="350" priority="3">
      <formula>AND(ISNUMBER(N6), N6&lt;5, NOT(ISBLANK(O6)))</formula>
    </cfRule>
    <cfRule type="expression" dxfId="349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203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10"/>
      <c r="D47" s="710"/>
      <c r="E47" s="710"/>
      <c r="F47" s="71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8" priority="1">
      <formula>AND(ISNUMBER(N6), N6&gt;=5, NOT(ISBLANK(O6)))</formula>
    </cfRule>
    <cfRule type="expression" dxfId="347" priority="2">
      <formula>AND(ISNUMBER(N6), N6&gt;=5)</formula>
    </cfRule>
    <cfRule type="expression" dxfId="346" priority="3">
      <formula>AND(ISNUMBER(N6), N6&lt;5, NOT(ISBLANK(O6)))</formula>
    </cfRule>
    <cfRule type="expression" dxfId="345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204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10"/>
      <c r="D47" s="710"/>
      <c r="E47" s="710"/>
      <c r="F47" s="71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205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10"/>
      <c r="D47" s="710"/>
      <c r="E47" s="710"/>
      <c r="F47" s="71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209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10"/>
      <c r="D47" s="710"/>
      <c r="E47" s="710"/>
      <c r="F47" s="71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6" priority="1">
      <formula>AND(ISNUMBER(N6), N6&gt;=5, NOT(ISBLANK(O6)))</formula>
    </cfRule>
    <cfRule type="expression" dxfId="335" priority="2">
      <formula>AND(ISNUMBER(N6), N6&gt;=5)</formula>
    </cfRule>
    <cfRule type="expression" dxfId="334" priority="3">
      <formula>AND(ISNUMBER(N6), N6&lt;5, NOT(ISBLANK(O6)))</formula>
    </cfRule>
    <cfRule type="expression" dxfId="333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217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10"/>
      <c r="D47" s="710"/>
      <c r="E47" s="710"/>
      <c r="F47" s="71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2" priority="1">
      <formula>AND(ISNUMBER(N6), N6&gt;=5, NOT(ISBLANK(O6)))</formula>
    </cfRule>
    <cfRule type="expression" dxfId="331" priority="2">
      <formula>AND(ISNUMBER(N6), N6&gt;=5)</formula>
    </cfRule>
    <cfRule type="expression" dxfId="330" priority="3">
      <formula>AND(ISNUMBER(N6), N6&lt;5, NOT(ISBLANK(O6)))</formula>
    </cfRule>
    <cfRule type="expression" dxfId="329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182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10"/>
      <c r="D47" s="710"/>
      <c r="E47" s="710"/>
      <c r="F47" s="71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8" priority="1">
      <formula>AND(ISNUMBER(N6), N6&gt;=5, NOT(ISBLANK(O6)))</formula>
    </cfRule>
    <cfRule type="expression" dxfId="327" priority="2">
      <formula>AND(ISNUMBER(N6), N6&gt;=5)</formula>
    </cfRule>
    <cfRule type="expression" dxfId="326" priority="3">
      <formula>AND(ISNUMBER(N6), N6&lt;5, NOT(ISBLANK(O6)))</formula>
    </cfRule>
    <cfRule type="expression" dxfId="325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226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10"/>
      <c r="D47" s="710"/>
      <c r="E47" s="710"/>
      <c r="F47" s="71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4" priority="1">
      <formula>AND(ISNUMBER(N6), N6&gt;=5, NOT(ISBLANK(O6)))</formula>
    </cfRule>
    <cfRule type="expression" dxfId="323" priority="2">
      <formula>AND(ISNUMBER(N6), N6&gt;=5)</formula>
    </cfRule>
    <cfRule type="expression" dxfId="322" priority="3">
      <formula>AND(ISNUMBER(N6), N6&lt;5, NOT(ISBLANK(O6)))</formula>
    </cfRule>
    <cfRule type="expression" dxfId="321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228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10"/>
      <c r="D47" s="710"/>
      <c r="E47" s="710"/>
      <c r="F47" s="71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0" priority="1">
      <formula>AND(ISNUMBER(N6), N6&gt;=5, NOT(ISBLANK(O6)))</formula>
    </cfRule>
    <cfRule type="expression" dxfId="319" priority="2">
      <formula>AND(ISNUMBER(N6), N6&gt;=5)</formula>
    </cfRule>
    <cfRule type="expression" dxfId="318" priority="3">
      <formula>AND(ISNUMBER(N6), N6&lt;5, NOT(ISBLANK(O6)))</formula>
    </cfRule>
    <cfRule type="expression" dxfId="317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230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10"/>
      <c r="D47" s="710"/>
      <c r="E47" s="710"/>
      <c r="F47" s="71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6" priority="1">
      <formula>AND(ISNUMBER(N6), N6&gt;=5, NOT(ISBLANK(O6)))</formula>
    </cfRule>
    <cfRule type="expression" dxfId="315" priority="2">
      <formula>AND(ISNUMBER(N6), N6&gt;=5)</formula>
    </cfRule>
    <cfRule type="expression" dxfId="314" priority="3">
      <formula>AND(ISNUMBER(N6), N6&lt;5, NOT(ISBLANK(O6)))</formula>
    </cfRule>
    <cfRule type="expression" dxfId="313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238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10"/>
      <c r="D47" s="710"/>
      <c r="E47" s="710"/>
      <c r="F47" s="71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2" priority="1">
      <formula>AND(ISNUMBER(N6), N6&gt;=5, NOT(ISBLANK(O6)))</formula>
    </cfRule>
    <cfRule type="expression" dxfId="311" priority="2">
      <formula>AND(ISNUMBER(N6), N6&gt;=5)</formula>
    </cfRule>
    <cfRule type="expression" dxfId="310" priority="3">
      <formula>AND(ISNUMBER(N6), N6&lt;5, NOT(ISBLANK(O6)))</formula>
    </cfRule>
    <cfRule type="expression" dxfId="309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203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10"/>
      <c r="D47" s="710"/>
      <c r="E47" s="710"/>
      <c r="F47" s="71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8" priority="1">
      <formula>AND(ISNUMBER(N6), N6&gt;=5, NOT(ISBLANK(O6)))</formula>
    </cfRule>
    <cfRule type="expression" dxfId="307" priority="2">
      <formula>AND(ISNUMBER(N6), N6&gt;=5)</formula>
    </cfRule>
    <cfRule type="expression" dxfId="306" priority="3">
      <formula>AND(ISNUMBER(N6), N6&lt;5, NOT(ISBLANK(O6)))</formula>
    </cfRule>
    <cfRule type="expression" dxfId="305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254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04" priority="1">
      <formula>MAX(FREQUENCY(IF(ISNUMBER(SEARCH(M6, $K$7:$K$44)), ROW($K$7:$K$44)), IF(ISNUMBER(SEARCH(M6, $K$7:$K$44))=FALSE, ROW($K$7:$K$44)))) &gt; 12</formula>
    </cfRule>
    <cfRule type="expression" dxfId="303" priority="2">
      <formula>MAX(FREQUENCY(IF(ISNUMBER(SEARCH(M6, $E$7:$E$44)), ROW($E$7:$E$44)), IF(ISNUMBER(SEARCH(M6, $E$7:$E$44))=FALSE, ROW($E$7:$E$44)))) &gt; 12</formula>
    </cfRule>
    <cfRule type="expression" dxfId="302" priority="3">
      <formula>MAX(FREQUENCY(IF(ISNUMBER(SEARCH(M6, $F$7:$F$44)), ROW($F$7:$F$44)), IF(ISNUMBER(SEARCH(M6, $F$7:$F$44))=FALSE, ROW($F$7:$F$44)))) &gt; 12</formula>
    </cfRule>
    <cfRule type="expression" dxfId="301" priority="4">
      <formula>MAX(FREQUENCY(IF(ISNUMBER(SEARCH(M6, $G$7:$G$44)), ROW($G$7:$G$44)), IF(ISNUMBER(SEARCH(M6, $G$7:$G$44))=FALSE, ROW($G$7:$G$44)))) &gt; 12</formula>
    </cfRule>
    <cfRule type="expression" dxfId="300" priority="5">
      <formula>MAX(FREQUENCY(IF(ISNUMBER(SEARCH(M6, $H$7:$H$44)), ROW($H$7:$H$44)), IF(ISNUMBER(SEARCH(M6, $H$7:$H$44))=FALSE, ROW($H$7:$H$44)))) &gt; 12</formula>
    </cfRule>
    <cfRule type="expression" dxfId="299" priority="6">
      <formula>MAX(FREQUENCY(IF(ISNUMBER(SEARCH(M6, $I$7:$I$44)), ROW($I$7:$I$44)), IF(ISNUMBER(SEARCH(M6, $I$7:$I$44))=FALSE, ROW($I$7:$I$44)))) &gt; 12</formula>
    </cfRule>
    <cfRule type="expression" dxfId="29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97" priority="15">
      <formula>AND(ISNUMBER(N6), N6&gt;=5, NOT(ISBLANK(O6)))</formula>
    </cfRule>
    <cfRule type="expression" dxfId="296" priority="16">
      <formula>AND(ISNUMBER(N6), N6&gt;=5)</formula>
    </cfRule>
    <cfRule type="expression" dxfId="295" priority="17">
      <formula>AND(ISNUMBER(N6), N6&lt;5, NOT(ISBLANK(O6)))</formula>
    </cfRule>
    <cfRule type="expression" dxfId="294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279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293" priority="1">
      <formula>MAX(FREQUENCY(IF(ISNUMBER(SEARCH(M6, $K$7:$K$44)), ROW($K$7:$K$44)), IF(ISNUMBER(SEARCH(M6, $K$7:$K$44))=FALSE, ROW($K$7:$K$44)))) &gt; 12</formula>
    </cfRule>
    <cfRule type="expression" dxfId="292" priority="2">
      <formula>MAX(FREQUENCY(IF(ISNUMBER(SEARCH(M6, $E$7:$E$44)), ROW($E$7:$E$44)), IF(ISNUMBER(SEARCH(M6, $E$7:$E$44))=FALSE, ROW($E$7:$E$44)))) &gt; 12</formula>
    </cfRule>
    <cfRule type="expression" dxfId="291" priority="3">
      <formula>MAX(FREQUENCY(IF(ISNUMBER(SEARCH(M6, $F$7:$F$44)), ROW($F$7:$F$44)), IF(ISNUMBER(SEARCH(M6, $F$7:$F$44))=FALSE, ROW($F$7:$F$44)))) &gt; 12</formula>
    </cfRule>
    <cfRule type="expression" dxfId="290" priority="4">
      <formula>MAX(FREQUENCY(IF(ISNUMBER(SEARCH(M6, $G$7:$G$44)), ROW($G$7:$G$44)), IF(ISNUMBER(SEARCH(M6, $G$7:$G$44))=FALSE, ROW($G$7:$G$44)))) &gt; 12</formula>
    </cfRule>
    <cfRule type="expression" dxfId="289" priority="5">
      <formula>MAX(FREQUENCY(IF(ISNUMBER(SEARCH(M6, $H$7:$H$44)), ROW($H$7:$H$44)), IF(ISNUMBER(SEARCH(M6, $H$7:$H$44))=FALSE, ROW($H$7:$H$44)))) &gt; 12</formula>
    </cfRule>
    <cfRule type="expression" dxfId="288" priority="6">
      <formula>MAX(FREQUENCY(IF(ISNUMBER(SEARCH(M6, $I$7:$I$44)), ROW($I$7:$I$44)), IF(ISNUMBER(SEARCH(M6, $I$7:$I$44))=FALSE, ROW($I$7:$I$44)))) &gt; 12</formula>
    </cfRule>
    <cfRule type="expression" dxfId="287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86" priority="21">
      <formula>AND(ISNUMBER(N6), N6&gt;=5, NOT(ISBLANK(O6)))</formula>
    </cfRule>
    <cfRule type="expression" dxfId="285" priority="22">
      <formula>AND(ISNUMBER(N6), N6&gt;=5)</formula>
    </cfRule>
    <cfRule type="expression" dxfId="284" priority="23">
      <formula>AND(ISNUMBER(N6), N6&lt;5, NOT(ISBLANK(O6)))</formula>
    </cfRule>
    <cfRule type="expression" dxfId="283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2460937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312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82" priority="1">
      <formula>MAX(FREQUENCY(IF(ISNUMBER(SEARCH(M6, $K$7:$K$44)), ROW($K$7:$K$44)), IF(ISNUMBER(SEARCH(M6, $K$7:$K$44))=FALSE, ROW($K$7:$K$44)))) &gt; 12</formula>
    </cfRule>
    <cfRule type="expression" dxfId="281" priority="2">
      <formula>MAX(FREQUENCY(IF(ISNUMBER(SEARCH(M6, $E$7:$E$44)), ROW($E$7:$E$44)), IF(ISNUMBER(SEARCH(M6, $E$7:$E$44))=FALSE, ROW($E$7:$E$44)))) &gt; 12</formula>
    </cfRule>
    <cfRule type="expression" dxfId="280" priority="3">
      <formula>MAX(FREQUENCY(IF(ISNUMBER(SEARCH(M6, $F$7:$F$44)), ROW($F$7:$F$44)), IF(ISNUMBER(SEARCH(M6, $F$7:$F$44))=FALSE, ROW($F$7:$F$44)))) &gt; 12</formula>
    </cfRule>
    <cfRule type="expression" dxfId="279" priority="4">
      <formula>MAX(FREQUENCY(IF(ISNUMBER(SEARCH(M6, $G$7:$G$44)), ROW($G$7:$G$44)), IF(ISNUMBER(SEARCH(M6, $G$7:$G$44))=FALSE, ROW($G$7:$G$44)))) &gt; 12</formula>
    </cfRule>
    <cfRule type="expression" dxfId="278" priority="5">
      <formula>MAX(FREQUENCY(IF(ISNUMBER(SEARCH(M6, $H$7:$H$44)), ROW($H$7:$H$44)), IF(ISNUMBER(SEARCH(M6, $H$7:$H$44))=FALSE, ROW($H$7:$H$44)))) &gt; 12</formula>
    </cfRule>
    <cfRule type="expression" dxfId="277" priority="6">
      <formula>MAX(FREQUENCY(IF(ISNUMBER(SEARCH(M6, $I$7:$I$44)), ROW($I$7:$I$44)), IF(ISNUMBER(SEARCH(M6, $I$7:$I$44))=FALSE, ROW($I$7:$I$44)))) &gt; 12</formula>
    </cfRule>
    <cfRule type="expression" dxfId="276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75" priority="8">
      <formula>AND(ISNUMBER(N6), N6&gt;=5, NOT(ISBLANK(O6)))</formula>
    </cfRule>
    <cfRule type="expression" dxfId="274" priority="9">
      <formula>AND(ISNUMBER(N6), N6&gt;=5)</formula>
    </cfRule>
    <cfRule type="expression" dxfId="273" priority="10">
      <formula>AND(ISNUMBER(N6), N6&lt;5, NOT(ISBLANK(O6)))</formula>
    </cfRule>
    <cfRule type="expression" dxfId="272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254</v>
      </c>
      <c r="C3" s="708"/>
      <c r="D3" s="708"/>
      <c r="E3" s="708"/>
      <c r="F3" s="708"/>
      <c r="G3" s="708"/>
      <c r="H3" s="708"/>
      <c r="I3" s="708"/>
      <c r="J3" s="708"/>
      <c r="K3" s="70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1" priority="1">
      <formula>AND(ISNUMBER(N6), N6&gt;=5, NOT(ISBLANK(O6)))</formula>
    </cfRule>
    <cfRule type="expression" dxfId="270" priority="2">
      <formula>AND(ISNUMBER(N6), N6&gt;=5)</formula>
    </cfRule>
    <cfRule type="expression" dxfId="269" priority="3">
      <formula>AND(ISNUMBER(N6), N6&lt;5, NOT(ISBLANK(O6)))</formula>
    </cfRule>
    <cfRule type="expression" dxfId="268" priority="4">
      <formula>AND(ISNUMBER(N6), N6&lt;5, ISBLANK(O6))</formula>
    </cfRule>
  </conditionalFormatting>
  <conditionalFormatting sqref="R6:R24">
    <cfRule type="expression" dxfId="267" priority="5">
      <formula>AND(ISNUMBER(R6), R6&gt;=5, NOT(ISBLANK(S6)))</formula>
    </cfRule>
    <cfRule type="expression" dxfId="266" priority="6">
      <formula>AND(ISNUMBER(R6), R6&gt;=5)</formula>
    </cfRule>
    <cfRule type="expression" dxfId="265" priority="7">
      <formula>AND(ISNUMBER(R6), R6&lt;5, NOT(ISBLANK(S6)))</formula>
    </cfRule>
    <cfRule type="expression" dxfId="264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366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63" priority="1">
      <formula>AND(ISNUMBER(N6), N6&gt;=5, NOT(ISBLANK(O6)))</formula>
    </cfRule>
    <cfRule type="expression" dxfId="262" priority="2">
      <formula>AND(ISNUMBER(N6), N6&gt;=5)</formula>
    </cfRule>
    <cfRule type="expression" dxfId="261" priority="3">
      <formula>AND(ISNUMBER(N6), N6&lt;5, NOT(ISBLANK(O6)))</formula>
    </cfRule>
    <cfRule type="expression" dxfId="260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390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10"/>
      <c r="D47" s="710"/>
      <c r="E47" s="710"/>
      <c r="F47" s="71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9" priority="1">
      <formula>AND(ISNUMBER(N6), N6&gt;=5, NOT(ISBLANK(O6)))</formula>
    </cfRule>
    <cfRule type="expression" dxfId="258" priority="2">
      <formula>AND(ISNUMBER(N6), N6&gt;=5)</formula>
    </cfRule>
    <cfRule type="expression" dxfId="257" priority="3">
      <formula>AND(ISNUMBER(N6), N6&lt;5, NOT(ISBLANK(O6)))</formula>
    </cfRule>
    <cfRule type="expression" dxfId="256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418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10"/>
      <c r="D47" s="710"/>
      <c r="E47" s="710"/>
      <c r="F47" s="71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5" priority="1">
      <formula>AND(ISNUMBER(N6), N6&gt;=5, NOT(ISBLANK(O6)))</formula>
    </cfRule>
    <cfRule type="expression" dxfId="254" priority="2">
      <formula>AND(ISNUMBER(N6), N6&gt;=5)</formula>
    </cfRule>
    <cfRule type="expression" dxfId="253" priority="3">
      <formula>AND(ISNUMBER(N6), N6&lt;5, NOT(ISBLANK(O6)))</formula>
    </cfRule>
    <cfRule type="expression" dxfId="252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420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10"/>
      <c r="D47" s="710"/>
      <c r="E47" s="710"/>
      <c r="F47" s="71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1" priority="1">
      <formula>AND(ISNUMBER(N6), N6&gt;=5, NOT(ISBLANK(O6)))</formula>
    </cfRule>
    <cfRule type="expression" dxfId="250" priority="2">
      <formula>AND(ISNUMBER(N6), N6&gt;=5)</formula>
    </cfRule>
    <cfRule type="expression" dxfId="249" priority="3">
      <formula>AND(ISNUMBER(N6), N6&lt;5, NOT(ISBLANK(O6)))</formula>
    </cfRule>
    <cfRule type="expression" dxfId="248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441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10"/>
      <c r="D42" s="710"/>
      <c r="E42" s="710"/>
      <c r="F42" s="710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7" priority="5">
      <formula>AND(ISNUMBER(N6), N6&gt;=5, NOT(ISBLANK(O6)))</formula>
    </cfRule>
    <cfRule type="expression" dxfId="246" priority="6">
      <formula>AND(ISNUMBER(N6), N6&gt;=5)</formula>
    </cfRule>
    <cfRule type="expression" dxfId="245" priority="7">
      <formula>AND(ISNUMBER(N6), N6&lt;5, NOT(ISBLANK(O6)))</formula>
    </cfRule>
    <cfRule type="expression" dxfId="244" priority="8">
      <formula>AND(ISNUMBER(N6), N6&lt;5, ISBLANK(O6))</formula>
    </cfRule>
  </conditionalFormatting>
  <conditionalFormatting sqref="R6:R24">
    <cfRule type="expression" dxfId="243" priority="1">
      <formula>AND(ISNUMBER(R6), R6&gt;=5, NOT(ISBLANK(S6)))</formula>
    </cfRule>
    <cfRule type="expression" dxfId="242" priority="2">
      <formula>AND(ISNUMBER(R6), R6&gt;=5)</formula>
    </cfRule>
    <cfRule type="expression" dxfId="241" priority="3">
      <formula>AND(ISNUMBER(R6), R6&lt;5, NOT(ISBLANK(S6)))</formula>
    </cfRule>
    <cfRule type="expression" dxfId="240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3.226562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441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10"/>
      <c r="D42" s="710"/>
      <c r="E42" s="710"/>
      <c r="F42" s="710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39" priority="1">
      <formula>AND(ISNUMBER(N6), N6&gt;=5, NOT(ISBLANK(O6)))</formula>
    </cfRule>
    <cfRule type="expression" dxfId="238" priority="2">
      <formula>AND(ISNUMBER(N6), N6&gt;=5)</formula>
    </cfRule>
    <cfRule type="expression" dxfId="237" priority="3">
      <formula>AND(ISNUMBER(N6), N6&lt;5, NOT(ISBLANK(O6)))</formula>
    </cfRule>
    <cfRule type="expression" dxfId="236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488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10"/>
      <c r="D42" s="710"/>
      <c r="E42" s="710"/>
      <c r="F42" s="710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35" priority="1">
      <formula>AND(ISNUMBER(N6), N6&gt;=5, NOT(ISBLANK(O6)))</formula>
    </cfRule>
    <cfRule type="expression" dxfId="234" priority="2">
      <formula>AND(ISNUMBER(N6), N6&gt;=5)</formula>
    </cfRule>
    <cfRule type="expression" dxfId="233" priority="3">
      <formula>AND(ISNUMBER(N6), N6&lt;5, NOT(ISBLANK(O6)))</formula>
    </cfRule>
    <cfRule type="expression" dxfId="232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504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10"/>
      <c r="D42" s="710"/>
      <c r="E42" s="710"/>
      <c r="F42" s="710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278</v>
      </c>
      <c r="M50" s="61"/>
    </row>
    <row r="51" spans="2:13" x14ac:dyDescent="0.2">
      <c r="B51" s="387" t="s">
        <v>136</v>
      </c>
      <c r="D51" t="s">
        <v>527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31" priority="1">
      <formula>AND(ISNUMBER(N6), N6&gt;=5, NOT(ISBLANK(O6)))</formula>
    </cfRule>
    <cfRule type="expression" dxfId="230" priority="2">
      <formula>AND(ISNUMBER(N6), N6&gt;=5)</formula>
    </cfRule>
    <cfRule type="expression" dxfId="229" priority="3">
      <formula>AND(ISNUMBER(N6), N6&lt;5, NOT(ISBLANK(O6)))</formula>
    </cfRule>
    <cfRule type="expression" dxfId="228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528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10"/>
      <c r="D41" s="710"/>
      <c r="E41" s="710"/>
      <c r="F41" s="710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278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27" priority="1">
      <formula>AND(ISNUMBER(N6), N6&gt;=5, NOT(ISBLANK(O6)))</formula>
    </cfRule>
    <cfRule type="expression" dxfId="226" priority="2">
      <formula>AND(ISNUMBER(N6), N6&gt;=5)</formula>
    </cfRule>
    <cfRule type="expression" dxfId="225" priority="3">
      <formula>AND(ISNUMBER(N6), N6&lt;5, NOT(ISBLANK(O6)))</formula>
    </cfRule>
    <cfRule type="expression" dxfId="224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38.3359375" bestFit="1" customWidth="1"/>
    <col min="6" max="6" width="50.04296875" bestFit="1" customWidth="1"/>
    <col min="7" max="7" width="28.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528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10"/>
      <c r="D41" s="710"/>
      <c r="E41" s="710"/>
      <c r="F41" s="710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573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23" priority="1">
      <formula>AND(ISNUMBER(N6), N6&gt;=5, NOT(ISBLANK(O6)))</formula>
    </cfRule>
    <cfRule type="expression" dxfId="222" priority="2">
      <formula>AND(ISNUMBER(N6), N6&gt;=5)</formula>
    </cfRule>
    <cfRule type="expression" dxfId="221" priority="3">
      <formula>AND(ISNUMBER(N6), N6&lt;5, NOT(ISBLANK(O6)))</formula>
    </cfRule>
    <cfRule type="expression" dxfId="220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574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10"/>
      <c r="D42" s="710"/>
      <c r="E42" s="710"/>
      <c r="F42" s="710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573</v>
      </c>
      <c r="M50" s="61"/>
      <c r="N50" s="62"/>
    </row>
    <row r="51" spans="2:14" x14ac:dyDescent="0.2">
      <c r="B51" s="387" t="s">
        <v>136</v>
      </c>
      <c r="D51" t="s">
        <v>527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19" priority="1">
      <formula>AND(ISNUMBER(N6), N6&gt;=5, NOT(ISBLANK(O6)))</formula>
    </cfRule>
    <cfRule type="expression" dxfId="218" priority="2">
      <formula>AND(ISNUMBER(N6), N6&gt;=5)</formula>
    </cfRule>
    <cfRule type="expression" dxfId="217" priority="3">
      <formula>AND(ISNUMBER(N6), N6&lt;5, NOT(ISBLANK(O6)))</formula>
    </cfRule>
    <cfRule type="expression" dxfId="216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226562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633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10"/>
      <c r="D42" s="710"/>
      <c r="E42" s="710"/>
      <c r="F42" s="710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5" priority="1">
      <formula>AND(ISNUMBER(N6), N6&gt;=5, NOT(ISBLANK(O6)))</formula>
    </cfRule>
    <cfRule type="expression" dxfId="214" priority="2">
      <formula>AND(ISNUMBER(N6), N6&gt;=5)</formula>
    </cfRule>
    <cfRule type="expression" dxfId="213" priority="3">
      <formula>AND(ISNUMBER(N6), N6&lt;5, NOT(ISBLANK(O6)))</formula>
    </cfRule>
    <cfRule type="expression" dxfId="212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664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10"/>
      <c r="D42" s="710"/>
      <c r="E42" s="710"/>
      <c r="F42" s="710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1" priority="1">
      <formula>AND(ISNUMBER(N6), N6&gt;=5, NOT(ISBLANK(O6)))</formula>
    </cfRule>
    <cfRule type="expression" dxfId="210" priority="2">
      <formula>AND(ISNUMBER(N6), N6&gt;=5)</formula>
    </cfRule>
    <cfRule type="expression" dxfId="209" priority="3">
      <formula>AND(ISNUMBER(N6), N6&lt;5, NOT(ISBLANK(O6)))</formula>
    </cfRule>
    <cfRule type="expression" dxfId="208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694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10"/>
      <c r="D42" s="710"/>
      <c r="E42" s="710"/>
      <c r="F42" s="710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07" priority="1">
      <formula>AND(ISNUMBER(N6), N6&gt;=5, NOT(ISBLANK(O6)))</formula>
    </cfRule>
    <cfRule type="expression" dxfId="206" priority="2">
      <formula>AND(ISNUMBER(N6), N6&gt;=5)</formula>
    </cfRule>
    <cfRule type="expression" dxfId="205" priority="3">
      <formula>AND(ISNUMBER(N6), N6&lt;5, NOT(ISBLANK(O6)))</formula>
    </cfRule>
    <cfRule type="expression" dxfId="204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694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10"/>
      <c r="D42" s="710"/>
      <c r="E42" s="710"/>
      <c r="F42" s="710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723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03" priority="1">
      <formula>AND(ISNUMBER(N6), N6&gt;=5, NOT(ISBLANK(O6)))</formula>
    </cfRule>
    <cfRule type="expression" dxfId="202" priority="2">
      <formula>AND(ISNUMBER(N6), N6&gt;=5)</formula>
    </cfRule>
    <cfRule type="expression" dxfId="201" priority="3">
      <formula>AND(ISNUMBER(N6), N6&lt;5, NOT(ISBLANK(O6)))</formula>
    </cfRule>
    <cfRule type="expression" dxfId="200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724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11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12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12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12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12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12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12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12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12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12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12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12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12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12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12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12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12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12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12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12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12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13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10"/>
      <c r="D41" s="710"/>
      <c r="E41" s="710"/>
      <c r="F41" s="710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199" priority="1">
      <formula>AND(ISNUMBER(N6), N6&gt;=5, NOT(ISBLANK(O6)))</formula>
    </cfRule>
    <cfRule type="expression" dxfId="198" priority="2">
      <formula>AND(ISNUMBER(N6), N6&gt;=5)</formula>
    </cfRule>
    <cfRule type="expression" dxfId="197" priority="3">
      <formula>AND(ISNUMBER(N6), N6&lt;5, NOT(ISBLANK(O6)))</formula>
    </cfRule>
    <cfRule type="expression" dxfId="196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748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10"/>
      <c r="D41" s="710"/>
      <c r="E41" s="710"/>
      <c r="F41" s="710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5" priority="1">
      <formula>AND(ISNUMBER(N6), N6&gt;=5, NOT(ISBLANK(O6)))</formula>
    </cfRule>
    <cfRule type="expression" dxfId="194" priority="2">
      <formula>AND(ISNUMBER(N6), N6&gt;=5)</formula>
    </cfRule>
    <cfRule type="expression" dxfId="193" priority="3">
      <formula>AND(ISNUMBER(N6), N6&lt;5, NOT(ISBLANK(O6)))</formula>
    </cfRule>
    <cfRule type="expression" dxfId="192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770</v>
      </c>
      <c r="C3" s="708"/>
      <c r="D3" s="708"/>
      <c r="E3" s="708"/>
      <c r="F3" s="708"/>
      <c r="G3" s="708"/>
      <c r="H3" s="708"/>
      <c r="I3" s="708"/>
      <c r="J3" s="708"/>
      <c r="K3" s="70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10"/>
      <c r="D41" s="710"/>
      <c r="E41" s="710"/>
      <c r="F41" s="710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1" priority="1">
      <formula>AND(ISNUMBER(N6), N6&gt;=5, NOT(ISBLANK(O6)))</formula>
    </cfRule>
    <cfRule type="expression" dxfId="190" priority="2">
      <formula>AND(ISNUMBER(N6), N6&gt;=5)</formula>
    </cfRule>
    <cfRule type="expression" dxfId="189" priority="3">
      <formula>AND(ISNUMBER(N6), N6&lt;5, NOT(ISBLANK(O6)))</formula>
    </cfRule>
    <cfRule type="expression" dxfId="188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785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10"/>
      <c r="D40" s="710"/>
      <c r="E40" s="710"/>
      <c r="F40" s="710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7" priority="1">
      <formula>AND(ISNUMBER(N6), N6&gt;=5, NOT(ISBLANK(O6)))</formula>
    </cfRule>
    <cfRule type="expression" dxfId="186" priority="2">
      <formula>AND(ISNUMBER(N6), N6&gt;=5)</formula>
    </cfRule>
    <cfRule type="expression" dxfId="185" priority="3">
      <formula>AND(ISNUMBER(N6), N6&lt;5, NOT(ISBLANK(O6)))</formula>
    </cfRule>
    <cfRule type="expression" dxfId="184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815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10"/>
      <c r="D40" s="710"/>
      <c r="E40" s="710"/>
      <c r="F40" s="710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3" priority="1">
      <formula>AND(ISNUMBER(N6), N6&gt;=5, NOT(ISBLANK(O6)))</formula>
    </cfRule>
    <cfRule type="expression" dxfId="182" priority="2">
      <formula>AND(ISNUMBER(N6), N6&gt;=5)</formula>
    </cfRule>
    <cfRule type="expression" dxfId="181" priority="3">
      <formula>AND(ISNUMBER(N6), N6&lt;5, NOT(ISBLANK(O6)))</formula>
    </cfRule>
    <cfRule type="expression" dxfId="180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843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10"/>
      <c r="D40" s="710"/>
      <c r="E40" s="710"/>
      <c r="F40" s="710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869</v>
      </c>
    </row>
    <row r="49" spans="2:15" x14ac:dyDescent="0.2">
      <c r="B49" s="387" t="s">
        <v>136</v>
      </c>
      <c r="D49" t="s">
        <v>870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9" priority="1">
      <formula>AND(ISNUMBER(N6), N6&gt;=5, NOT(ISBLANK(O6)))</formula>
    </cfRule>
    <cfRule type="expression" dxfId="178" priority="2">
      <formula>AND(ISNUMBER(N6), N6&gt;=5)</formula>
    </cfRule>
    <cfRule type="expression" dxfId="177" priority="3">
      <formula>AND(ISNUMBER(N6), N6&lt;5, NOT(ISBLANK(O6)))</formula>
    </cfRule>
    <cfRule type="expression" dxfId="176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871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10"/>
      <c r="D40" s="710"/>
      <c r="E40" s="710"/>
      <c r="F40" s="710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893</v>
      </c>
    </row>
    <row r="49" spans="2:15" x14ac:dyDescent="0.2">
      <c r="B49" s="387" t="s">
        <v>136</v>
      </c>
      <c r="D49" t="s">
        <v>894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5" priority="1">
      <formula>AND(ISNUMBER(N6), N6&gt;=5, NOT(ISBLANK(O6)))</formula>
    </cfRule>
    <cfRule type="expression" dxfId="174" priority="2">
      <formula>AND(ISNUMBER(N6), N6&gt;=5)</formula>
    </cfRule>
    <cfRule type="expression" dxfId="173" priority="3">
      <formula>AND(ISNUMBER(N6), N6&lt;5, NOT(ISBLANK(O6)))</formula>
    </cfRule>
    <cfRule type="expression" dxfId="172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895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10"/>
      <c r="D40" s="710"/>
      <c r="E40" s="710"/>
      <c r="F40" s="710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919</v>
      </c>
    </row>
    <row r="49" spans="2:15" x14ac:dyDescent="0.2">
      <c r="B49" s="387" t="s">
        <v>136</v>
      </c>
      <c r="D49" t="s">
        <v>920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1" priority="1">
      <formula>AND(ISNUMBER(N6), N6&gt;=5, NOT(ISBLANK(O6)))</formula>
    </cfRule>
    <cfRule type="expression" dxfId="170" priority="2">
      <formula>AND(ISNUMBER(N6), N6&gt;=5)</formula>
    </cfRule>
    <cfRule type="expression" dxfId="169" priority="3">
      <formula>AND(ISNUMBER(N6), N6&lt;5, NOT(ISBLANK(O6)))</formula>
    </cfRule>
    <cfRule type="expression" dxfId="168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921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10"/>
      <c r="D40" s="710"/>
      <c r="E40" s="710"/>
      <c r="F40" s="710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67" priority="1">
      <formula>AND(ISNUMBER(N6), N6&gt;=5, NOT(ISBLANK(O6)))</formula>
    </cfRule>
    <cfRule type="expression" dxfId="166" priority="2">
      <formula>AND(ISNUMBER(N6), N6&gt;=5)</formula>
    </cfRule>
    <cfRule type="expression" dxfId="165" priority="3">
      <formula>AND(ISNUMBER(N6), N6&lt;5, NOT(ISBLANK(O6)))</formula>
    </cfRule>
    <cfRule type="expression" dxfId="1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943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10"/>
      <c r="D40" s="710"/>
      <c r="E40" s="710"/>
      <c r="F40" s="710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63" priority="1">
      <formula>AND(ISNUMBER(N6), N6&gt;=5, NOT(ISBLANK(O6)))</formula>
    </cfRule>
    <cfRule type="expression" dxfId="162" priority="2">
      <formula>AND(ISNUMBER(N6), N6&gt;=5)</formula>
    </cfRule>
    <cfRule type="expression" dxfId="161" priority="3">
      <formula>AND(ISNUMBER(N6), N6&lt;5, NOT(ISBLANK(O6)))</formula>
    </cfRule>
    <cfRule type="expression" dxfId="16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960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10"/>
      <c r="D40" s="710"/>
      <c r="E40" s="710"/>
      <c r="F40" s="710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59" priority="1">
      <formula>AND(ISNUMBER(N6), N6&gt;=5, NOT(ISBLANK(O6)))</formula>
    </cfRule>
    <cfRule type="expression" dxfId="158" priority="2">
      <formula>AND(ISNUMBER(N6), N6&gt;=5)</formula>
    </cfRule>
    <cfRule type="expression" dxfId="157" priority="3">
      <formula>AND(ISNUMBER(N6), N6&lt;5, NOT(ISBLANK(O6)))</formula>
    </cfRule>
    <cfRule type="expression" dxfId="15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977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10"/>
      <c r="D40" s="710"/>
      <c r="E40" s="710"/>
      <c r="F40" s="710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5" priority="1">
      <formula>AND(ISNUMBER(N6), N6&gt;=5, NOT(ISBLANK(O6)))</formula>
    </cfRule>
    <cfRule type="expression" dxfId="154" priority="2">
      <formula>AND(ISNUMBER(N6), N6&gt;=5)</formula>
    </cfRule>
    <cfRule type="expression" dxfId="153" priority="3">
      <formula>AND(ISNUMBER(N6), N6&lt;5, NOT(ISBLANK(O6)))</formula>
    </cfRule>
    <cfRule type="expression" dxfId="15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1006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10"/>
      <c r="D40" s="710"/>
      <c r="E40" s="710"/>
      <c r="F40" s="710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1032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1" priority="1">
      <formula>AND(ISNUMBER(N6), N6&gt;=5, NOT(ISBLANK(O6)))</formula>
    </cfRule>
    <cfRule type="expression" dxfId="150" priority="2">
      <formula>AND(ISNUMBER(N6), N6&gt;=5)</formula>
    </cfRule>
    <cfRule type="expression" dxfId="149" priority="3">
      <formula>AND(ISNUMBER(N6), N6&lt;5, NOT(ISBLANK(O6)))</formula>
    </cfRule>
    <cfRule type="expression" dxfId="14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1033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10"/>
      <c r="D40" s="710"/>
      <c r="E40" s="710"/>
      <c r="F40" s="710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1057</v>
      </c>
    </row>
    <row r="49" spans="2:15" x14ac:dyDescent="0.2">
      <c r="B49" s="387" t="s">
        <v>136</v>
      </c>
      <c r="D49" t="s">
        <v>1058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47" priority="1">
      <formula>AND(ISNUMBER(N6), N6&gt;=5, NOT(ISBLANK(O6)))</formula>
    </cfRule>
    <cfRule type="expression" dxfId="146" priority="2">
      <formula>AND(ISNUMBER(N6), N6&gt;=5)</formula>
    </cfRule>
    <cfRule type="expression" dxfId="145" priority="3">
      <formula>AND(ISNUMBER(N6), N6&lt;5, NOT(ISBLANK(O6)))</formula>
    </cfRule>
    <cfRule type="expression" dxfId="14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1059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10"/>
      <c r="D41" s="710"/>
      <c r="E41" s="710"/>
      <c r="F41" s="710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3" priority="1">
      <formula>AND(ISNUMBER(N6), N6&gt;=5, NOT(ISBLANK(O6)))</formula>
    </cfRule>
    <cfRule type="expression" dxfId="142" priority="2">
      <formula>AND(ISNUMBER(N6), N6&gt;=5)</formula>
    </cfRule>
    <cfRule type="expression" dxfId="141" priority="3">
      <formula>AND(ISNUMBER(N6), N6&lt;5, NOT(ISBLANK(O6)))</formula>
    </cfRule>
    <cfRule type="expression" dxfId="14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1090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10"/>
      <c r="D41" s="710"/>
      <c r="E41" s="710"/>
      <c r="F41" s="710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9" priority="1">
      <formula>AND(ISNUMBER(N6), N6&gt;=5, NOT(ISBLANK(O6)))</formula>
    </cfRule>
    <cfRule type="expression" dxfId="138" priority="2">
      <formula>AND(ISNUMBER(N6), N6&gt;=5)</formula>
    </cfRule>
    <cfRule type="expression" dxfId="137" priority="3">
      <formula>AND(ISNUMBER(N6), N6&lt;5, NOT(ISBLANK(O6)))</formula>
    </cfRule>
    <cfRule type="expression" dxfId="13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1119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10"/>
      <c r="D41" s="710"/>
      <c r="E41" s="710"/>
      <c r="F41" s="710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5" priority="1">
      <formula>AND(ISNUMBER(N6), N6&gt;=5, NOT(ISBLANK(O6)))</formula>
    </cfRule>
    <cfRule type="expression" dxfId="134" priority="2">
      <formula>AND(ISNUMBER(N6), N6&gt;=5)</formula>
    </cfRule>
    <cfRule type="expression" dxfId="133" priority="3">
      <formula>AND(ISNUMBER(N6), N6&lt;5, NOT(ISBLANK(O6)))</formula>
    </cfRule>
    <cfRule type="expression" dxfId="13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33.765625" bestFit="1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1152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10"/>
      <c r="D41" s="710"/>
      <c r="E41" s="710"/>
      <c r="F41" s="710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1" priority="1">
      <formula>AND(ISNUMBER(N6), N6&gt;=5, NOT(ISBLANK(O6)))</formula>
    </cfRule>
    <cfRule type="expression" dxfId="130" priority="2">
      <formula>AND(ISNUMBER(N6), N6&gt;=5)</formula>
    </cfRule>
    <cfRule type="expression" dxfId="129" priority="3">
      <formula>AND(ISNUMBER(N6), N6&lt;5, NOT(ISBLANK(O6)))</formula>
    </cfRule>
    <cfRule type="expression" dxfId="12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1180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10"/>
      <c r="D41" s="710"/>
      <c r="E41" s="710"/>
      <c r="F41" s="710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7" priority="1">
      <formula>AND(ISNUMBER(N6), N6&gt;=5, NOT(ISBLANK(O6)))</formula>
    </cfRule>
    <cfRule type="expression" dxfId="126" priority="2">
      <formula>AND(ISNUMBER(N6), N6&gt;=5)</formula>
    </cfRule>
    <cfRule type="expression" dxfId="125" priority="3">
      <formula>AND(ISNUMBER(N6), N6&lt;5, NOT(ISBLANK(O6)))</formula>
    </cfRule>
    <cfRule type="expression" dxfId="12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1201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10"/>
      <c r="D41" s="710"/>
      <c r="E41" s="710"/>
      <c r="F41" s="710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3" priority="1">
      <formula>AND(ISNUMBER(N6), N6&gt;=5, NOT(ISBLANK(O6)))</formula>
    </cfRule>
    <cfRule type="expression" dxfId="122" priority="2">
      <formula>AND(ISNUMBER(N6), N6&gt;=5)</formula>
    </cfRule>
    <cfRule type="expression" dxfId="121" priority="3">
      <formula>AND(ISNUMBER(N6), N6&lt;5, NOT(ISBLANK(O6)))</formula>
    </cfRule>
    <cfRule type="expression" dxfId="12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1220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10"/>
      <c r="D42" s="710"/>
      <c r="E42" s="710"/>
      <c r="F42" s="710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1251</v>
      </c>
    </row>
    <row r="51" spans="2:15" x14ac:dyDescent="0.2">
      <c r="B51" s="387" t="s">
        <v>136</v>
      </c>
      <c r="D51" t="s">
        <v>1151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19" priority="1">
      <formula>AND(ISNUMBER(N6), N6&gt;=5, NOT(ISBLANK(O6)))</formula>
    </cfRule>
    <cfRule type="expression" dxfId="118" priority="2">
      <formula>AND(ISNUMBER(N6), N6&gt;=5)</formula>
    </cfRule>
    <cfRule type="expression" dxfId="117" priority="3">
      <formula>AND(ISNUMBER(N6), N6&lt;5, NOT(ISBLANK(O6)))</formula>
    </cfRule>
    <cfRule type="expression" dxfId="116" priority="4">
      <formula>AND(ISNUMBER(N6), N6&lt;5, ISBLANK(O6))</formula>
    </cfRule>
  </conditionalFormatting>
  <conditionalFormatting sqref="N14">
    <cfRule type="expression" dxfId="115" priority="9">
      <formula>AND(ISNUMBER(N14), N14&gt;=5, NOT(ISBLANK(O15)))</formula>
    </cfRule>
    <cfRule type="expression" dxfId="114" priority="10">
      <formula>AND(ISNUMBER(N14), N14&gt;=5)</formula>
    </cfRule>
    <cfRule type="expression" dxfId="113" priority="11">
      <formula>AND(ISNUMBER(N14), N14&lt;5, NOT(ISBLANK(O15)))</formula>
    </cfRule>
    <cfRule type="expression" dxfId="112" priority="12">
      <formula>AND(ISNUMBER(N14), N14&lt;5, ISBLANK(O15))</formula>
    </cfRule>
  </conditionalFormatting>
  <conditionalFormatting sqref="N15">
    <cfRule type="expression" dxfId="111" priority="13">
      <formula>AND(ISNUMBER(N15), N15&gt;=5, NOT(ISBLANK(#REF!)))</formula>
    </cfRule>
    <cfRule type="expression" dxfId="110" priority="14">
      <formula>AND(ISNUMBER(N15), N15&gt;=5)</formula>
    </cfRule>
    <cfRule type="expression" dxfId="109" priority="15">
      <formula>AND(ISNUMBER(N15), N15&lt;5, NOT(ISBLANK(#REF!)))</formula>
    </cfRule>
    <cfRule type="expression" dxfId="108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1252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10"/>
      <c r="D42" s="710"/>
      <c r="E42" s="710"/>
      <c r="F42" s="710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D52" t="s">
        <v>1258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07" priority="1">
      <formula>AND(ISNUMBER(N6), N6&gt;=5, NOT(ISBLANK(O6)))</formula>
    </cfRule>
    <cfRule type="expression" dxfId="106" priority="2">
      <formula>AND(ISNUMBER(N6), N6&gt;=5)</formula>
    </cfRule>
    <cfRule type="expression" dxfId="105" priority="3">
      <formula>AND(ISNUMBER(N6), N6&lt;5, NOT(ISBLANK(O6)))</formula>
    </cfRule>
    <cfRule type="expression" dxfId="10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1259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10"/>
      <c r="D42" s="710"/>
      <c r="E42" s="710"/>
      <c r="F42" s="710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1266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10"/>
      <c r="D42" s="710"/>
      <c r="E42" s="710"/>
      <c r="F42" s="710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1269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10"/>
      <c r="D42" s="710"/>
      <c r="E42" s="710"/>
      <c r="F42" s="710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1282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10"/>
      <c r="D42" s="710"/>
      <c r="E42" s="710"/>
      <c r="F42" s="710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1299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10"/>
      <c r="D42" s="710"/>
      <c r="E42" s="710"/>
      <c r="F42" s="710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1318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10"/>
      <c r="D42" s="710"/>
      <c r="E42" s="710"/>
      <c r="F42" s="710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1329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10"/>
      <c r="D42" s="710"/>
      <c r="E42" s="710"/>
      <c r="F42" s="710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1338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10"/>
      <c r="D42" s="710"/>
      <c r="E42" s="710"/>
      <c r="F42" s="710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1356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10" t="s">
        <v>58</v>
      </c>
      <c r="D42" s="710"/>
      <c r="E42" s="710"/>
      <c r="F42" s="710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1372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10" t="s">
        <v>58</v>
      </c>
      <c r="D42" s="710"/>
      <c r="E42" s="710"/>
      <c r="F42" s="710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1391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14"/>
      <c r="N19" s="714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10" t="s">
        <v>58</v>
      </c>
      <c r="D27" s="710"/>
      <c r="E27" s="710"/>
      <c r="F27" s="710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1406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14"/>
      <c r="N19" s="714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10" t="s">
        <v>58</v>
      </c>
      <c r="D27" s="710"/>
      <c r="E27" s="710"/>
      <c r="F27" s="710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6.99218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1429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14"/>
      <c r="N19" s="714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10"/>
      <c r="D27" s="710"/>
      <c r="E27" s="710"/>
      <c r="F27" s="710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8.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1452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14"/>
      <c r="N19" s="714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10"/>
      <c r="D27" s="710"/>
      <c r="E27" s="710"/>
      <c r="F27" s="710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1476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1477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14"/>
      <c r="N19" s="714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10"/>
      <c r="D27" s="710"/>
      <c r="E27" s="710"/>
      <c r="F27" s="710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1494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14"/>
      <c r="N19" s="714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10" t="s">
        <v>1509</v>
      </c>
      <c r="D27" s="710"/>
      <c r="E27" s="710"/>
      <c r="F27" s="710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1510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14"/>
      <c r="N19" s="714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10"/>
      <c r="D27" s="710"/>
      <c r="E27" s="710"/>
      <c r="F27" s="710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1532</v>
      </c>
    </row>
    <row r="33" spans="2:15" x14ac:dyDescent="0.2">
      <c r="B33" s="56"/>
      <c r="D33" s="246" t="s">
        <v>1533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1534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1535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14"/>
      <c r="N19" s="714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710"/>
      <c r="D26" s="710"/>
      <c r="E26" s="710"/>
      <c r="F26" s="710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1568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10" t="s">
        <v>58</v>
      </c>
      <c r="D26" s="710"/>
      <c r="E26" s="710"/>
      <c r="F26" s="710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9" t="s">
        <v>1598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10" t="s">
        <v>58</v>
      </c>
      <c r="D26" s="710"/>
      <c r="E26" s="710"/>
      <c r="F26" s="710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5" spans="2:15" x14ac:dyDescent="0.2">
      <c r="B35" s="127" t="s">
        <v>134</v>
      </c>
      <c r="D35" s="247" t="s">
        <v>1534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9" t="s">
        <v>1619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10"/>
      <c r="D20" s="710"/>
      <c r="E20" s="710"/>
      <c r="F20" s="710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9" t="s">
        <v>1655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10" t="s">
        <v>1694</v>
      </c>
      <c r="D20" s="710"/>
      <c r="E20" s="710"/>
      <c r="F20" s="710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1695</v>
      </c>
      <c r="F35">
        <v>44</v>
      </c>
      <c r="M35" s="61"/>
      <c r="N35" s="62"/>
      <c r="O35" s="61"/>
    </row>
    <row r="36" spans="5:15" hidden="1" x14ac:dyDescent="0.2">
      <c r="E36" s="254" t="s">
        <v>1696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1697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1698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1699</v>
      </c>
      <c r="F39">
        <f>26+16</f>
        <v>42</v>
      </c>
    </row>
    <row r="40" spans="5:15" hidden="1" x14ac:dyDescent="0.2">
      <c r="E40" s="254" t="s">
        <v>1700</v>
      </c>
      <c r="F40">
        <f>38+24</f>
        <v>62</v>
      </c>
    </row>
    <row r="41" spans="5:15" hidden="1" x14ac:dyDescent="0.2">
      <c r="E41" s="254" t="s">
        <v>1701</v>
      </c>
      <c r="F41">
        <v>15</v>
      </c>
    </row>
    <row r="42" spans="5:15" hidden="1" x14ac:dyDescent="0.2">
      <c r="E42" s="254" t="s">
        <v>1702</v>
      </c>
      <c r="F42">
        <v>14</v>
      </c>
    </row>
    <row r="43" spans="5:15" hidden="1" x14ac:dyDescent="0.2">
      <c r="E43" s="254" t="s">
        <v>1703</v>
      </c>
      <c r="F43">
        <v>11</v>
      </c>
    </row>
    <row r="44" spans="5:15" hidden="1" x14ac:dyDescent="0.2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9" t="s">
        <v>1705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1" spans="2:20" x14ac:dyDescent="0.2">
      <c r="M31" s="715"/>
      <c r="N31" s="715"/>
      <c r="O31" s="715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16" t="s">
        <v>78</v>
      </c>
      <c r="C2" s="716"/>
      <c r="D2" s="716"/>
      <c r="E2" s="716"/>
      <c r="F2" s="716"/>
      <c r="G2" s="716"/>
      <c r="H2" s="716"/>
      <c r="I2" s="716"/>
      <c r="J2" s="716"/>
      <c r="K2" s="71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7" t="s">
        <v>1734</v>
      </c>
      <c r="C3" s="717"/>
      <c r="D3" s="717"/>
      <c r="E3" s="717"/>
      <c r="F3" s="717"/>
      <c r="G3" s="717"/>
      <c r="H3" s="717"/>
      <c r="I3" s="717"/>
      <c r="J3" s="717"/>
      <c r="K3" s="717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1534</v>
      </c>
    </row>
    <row r="31" spans="2:20" x14ac:dyDescent="0.2">
      <c r="M31" s="715"/>
      <c r="N31" s="715"/>
      <c r="O31" s="715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706"/>
      <c r="M1" s="706"/>
      <c r="N1" s="706"/>
      <c r="O1" s="706"/>
      <c r="P1" s="706"/>
      <c r="Q1" s="706"/>
      <c r="R1" s="706"/>
      <c r="S1" s="706"/>
      <c r="T1" s="706"/>
    </row>
    <row r="2" spans="2:20" ht="18.75" x14ac:dyDescent="0.25">
      <c r="B2" s="716" t="s">
        <v>78</v>
      </c>
      <c r="C2" s="716"/>
      <c r="D2" s="716"/>
      <c r="E2" s="716"/>
      <c r="F2" s="716"/>
      <c r="G2" s="716"/>
      <c r="H2" s="716"/>
      <c r="I2" s="716"/>
      <c r="J2" s="716"/>
      <c r="K2" s="71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7" t="s">
        <v>1751</v>
      </c>
      <c r="C3" s="717"/>
      <c r="D3" s="717"/>
      <c r="E3" s="717"/>
      <c r="F3" s="717"/>
      <c r="G3" s="717"/>
      <c r="H3" s="717"/>
      <c r="I3" s="717"/>
      <c r="J3" s="717"/>
      <c r="K3" s="717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15"/>
      <c r="N31" s="715"/>
      <c r="O31" s="715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706"/>
      <c r="M1" s="706"/>
      <c r="N1" s="706"/>
      <c r="O1" s="706"/>
      <c r="P1" s="706"/>
      <c r="Q1" s="706"/>
      <c r="R1" s="706"/>
      <c r="S1" s="706"/>
      <c r="T1" s="706"/>
      <c r="U1" s="706"/>
      <c r="V1" s="706"/>
    </row>
    <row r="2" spans="2:22" ht="18.75" x14ac:dyDescent="0.25">
      <c r="B2" s="716" t="s">
        <v>78</v>
      </c>
      <c r="C2" s="716"/>
      <c r="D2" s="716"/>
      <c r="E2" s="716"/>
      <c r="F2" s="716"/>
      <c r="G2" s="716"/>
      <c r="H2" s="716"/>
      <c r="I2" s="716"/>
      <c r="J2" s="716"/>
      <c r="K2" s="716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17" t="s">
        <v>1782</v>
      </c>
      <c r="C3" s="717"/>
      <c r="D3" s="717"/>
      <c r="E3" s="717"/>
      <c r="F3" s="717"/>
      <c r="G3" s="717"/>
      <c r="H3" s="717"/>
      <c r="I3" s="717"/>
      <c r="J3" s="717"/>
      <c r="K3" s="717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0" spans="2:22" x14ac:dyDescent="0.2">
      <c r="D30" t="s">
        <v>1781</v>
      </c>
    </row>
    <row r="31" spans="2:22" x14ac:dyDescent="0.2">
      <c r="M31" s="715"/>
      <c r="N31" s="715"/>
      <c r="O31" s="715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706"/>
      <c r="M1" s="706"/>
      <c r="N1" s="706"/>
      <c r="O1" s="706"/>
      <c r="P1" s="706"/>
      <c r="Q1" s="706"/>
      <c r="R1" s="706"/>
      <c r="S1" s="706"/>
      <c r="T1" s="706"/>
    </row>
    <row r="2" spans="2:20" ht="18.75" x14ac:dyDescent="0.25">
      <c r="B2" s="716" t="s">
        <v>78</v>
      </c>
      <c r="C2" s="716"/>
      <c r="D2" s="716"/>
      <c r="E2" s="716"/>
      <c r="F2" s="716"/>
      <c r="G2" s="716"/>
      <c r="H2" s="716"/>
      <c r="I2" s="716"/>
      <c r="J2" s="716"/>
      <c r="K2" s="71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7" t="s">
        <v>1790</v>
      </c>
      <c r="C3" s="717"/>
      <c r="D3" s="717"/>
      <c r="E3" s="717"/>
      <c r="F3" s="717"/>
      <c r="G3" s="717"/>
      <c r="H3" s="717"/>
      <c r="I3" s="717"/>
      <c r="J3" s="717"/>
      <c r="K3" s="717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15"/>
      <c r="N31" s="715"/>
      <c r="O31" s="715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706"/>
      <c r="M1" s="706"/>
      <c r="N1" s="706"/>
      <c r="O1" s="706"/>
      <c r="P1" s="706"/>
      <c r="Q1" s="706"/>
      <c r="R1" s="706"/>
      <c r="S1" s="706"/>
      <c r="T1" s="706"/>
      <c r="U1" s="706"/>
      <c r="V1" s="706"/>
    </row>
    <row r="2" spans="2:22" ht="18.75" x14ac:dyDescent="0.25">
      <c r="B2" s="716" t="s">
        <v>78</v>
      </c>
      <c r="C2" s="716"/>
      <c r="D2" s="716"/>
      <c r="E2" s="716"/>
      <c r="F2" s="716"/>
      <c r="G2" s="716"/>
      <c r="H2" s="716"/>
      <c r="I2" s="716"/>
      <c r="J2" s="716"/>
      <c r="K2" s="716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17" t="s">
        <v>1814</v>
      </c>
      <c r="C3" s="717"/>
      <c r="D3" s="717"/>
      <c r="E3" s="717"/>
      <c r="F3" s="717"/>
      <c r="G3" s="717"/>
      <c r="H3" s="717"/>
      <c r="I3" s="717"/>
      <c r="J3" s="717"/>
      <c r="K3" s="717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15"/>
      <c r="N31" s="715"/>
      <c r="O31" s="715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706"/>
      <c r="M1" s="706"/>
      <c r="N1" s="706"/>
      <c r="O1" s="706"/>
      <c r="P1" s="706"/>
      <c r="Q1" s="706"/>
      <c r="R1" s="706"/>
      <c r="S1" s="706"/>
      <c r="T1" s="706"/>
      <c r="U1" s="706"/>
      <c r="V1" s="706"/>
    </row>
    <row r="2" spans="2:22" ht="18.75" x14ac:dyDescent="0.25">
      <c r="B2" s="716" t="s">
        <v>78</v>
      </c>
      <c r="C2" s="716"/>
      <c r="D2" s="716"/>
      <c r="E2" s="716"/>
      <c r="F2" s="716"/>
      <c r="G2" s="716"/>
      <c r="H2" s="716"/>
      <c r="I2" s="716"/>
      <c r="J2" s="716"/>
      <c r="K2" s="716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17" t="s">
        <v>1824</v>
      </c>
      <c r="C3" s="717"/>
      <c r="D3" s="717"/>
      <c r="E3" s="717"/>
      <c r="F3" s="717"/>
      <c r="G3" s="717"/>
      <c r="H3" s="717"/>
      <c r="I3" s="717"/>
      <c r="J3" s="717"/>
      <c r="K3" s="717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15"/>
      <c r="N31" s="715"/>
      <c r="O31" s="715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706"/>
      <c r="M1" s="706"/>
      <c r="N1" s="706"/>
      <c r="O1" s="706"/>
      <c r="P1" s="706"/>
      <c r="Q1" s="706"/>
      <c r="R1" s="706"/>
      <c r="S1" s="706"/>
      <c r="T1" s="706"/>
      <c r="U1" s="706"/>
      <c r="V1" s="706"/>
    </row>
    <row r="2" spans="2:22" ht="18.75" x14ac:dyDescent="0.25">
      <c r="B2" s="716" t="s">
        <v>78</v>
      </c>
      <c r="C2" s="716"/>
      <c r="D2" s="716"/>
      <c r="E2" s="716"/>
      <c r="F2" s="716"/>
      <c r="G2" s="716"/>
      <c r="H2" s="716"/>
      <c r="I2" s="716"/>
      <c r="J2" s="716"/>
      <c r="K2" s="716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17" t="s">
        <v>1832</v>
      </c>
      <c r="C3" s="717"/>
      <c r="D3" s="717"/>
      <c r="E3" s="717"/>
      <c r="F3" s="717"/>
      <c r="G3" s="717"/>
      <c r="H3" s="717"/>
      <c r="I3" s="717"/>
      <c r="J3" s="717"/>
      <c r="K3" s="717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1532</v>
      </c>
    </row>
    <row r="24" spans="2:22" x14ac:dyDescent="0.2">
      <c r="B24" s="56"/>
      <c r="D24" s="58" t="s">
        <v>1533</v>
      </c>
    </row>
    <row r="27" spans="2:22" x14ac:dyDescent="0.2">
      <c r="B27" s="127" t="s">
        <v>134</v>
      </c>
      <c r="D27" s="167" t="s">
        <v>1846</v>
      </c>
    </row>
    <row r="29" spans="2:22" x14ac:dyDescent="0.2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706"/>
      <c r="M1" s="706"/>
      <c r="N1" s="706"/>
      <c r="O1" s="706"/>
      <c r="P1" s="706"/>
      <c r="Q1" s="706"/>
      <c r="R1" s="706"/>
      <c r="S1" s="706"/>
      <c r="T1" s="706"/>
      <c r="U1" s="706"/>
      <c r="V1" s="706"/>
    </row>
    <row r="2" spans="2:22" ht="18.75" x14ac:dyDescent="0.25">
      <c r="B2" s="716" t="s">
        <v>78</v>
      </c>
      <c r="C2" s="716"/>
      <c r="D2" s="716"/>
      <c r="E2" s="716"/>
      <c r="F2" s="716"/>
      <c r="G2" s="716"/>
      <c r="H2" s="716"/>
      <c r="I2" s="716"/>
      <c r="J2" s="716"/>
      <c r="K2" s="716"/>
      <c r="L2" s="61"/>
      <c r="M2" s="721" t="s">
        <v>1851</v>
      </c>
      <c r="N2" s="722"/>
      <c r="O2" s="722"/>
      <c r="P2" s="722"/>
      <c r="Q2" s="722"/>
      <c r="R2" s="722"/>
      <c r="S2" s="722"/>
      <c r="T2" s="722"/>
      <c r="U2" s="722"/>
      <c r="V2" s="722"/>
    </row>
    <row r="3" spans="2:22" x14ac:dyDescent="0.2">
      <c r="B3" s="717" t="s">
        <v>1852</v>
      </c>
      <c r="C3" s="717"/>
      <c r="D3" s="717"/>
      <c r="E3" s="717"/>
      <c r="F3" s="717"/>
      <c r="G3" s="717"/>
      <c r="H3" s="717"/>
      <c r="I3" s="717"/>
      <c r="J3" s="717"/>
      <c r="K3" s="717"/>
      <c r="L3" s="61"/>
      <c r="M3" s="717" t="s">
        <v>1852</v>
      </c>
      <c r="N3" s="717"/>
      <c r="O3" s="717"/>
      <c r="P3" s="717"/>
      <c r="Q3" s="717"/>
      <c r="R3" s="717"/>
      <c r="S3" s="717"/>
      <c r="T3" s="717"/>
      <c r="U3" s="717"/>
      <c r="V3" s="717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23"/>
      <c r="N5" s="724"/>
      <c r="O5" s="725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6"/>
      <c r="N6" s="727"/>
      <c r="O6" s="728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18" t="s">
        <v>1851</v>
      </c>
      <c r="N7" s="719"/>
      <c r="O7" s="720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67" t="s">
        <v>1867</v>
      </c>
    </row>
    <row r="31" spans="2:22" x14ac:dyDescent="0.2">
      <c r="M31" s="715"/>
      <c r="N31" s="715"/>
      <c r="O31" s="715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706"/>
      <c r="M1" s="706"/>
      <c r="N1" s="706"/>
      <c r="O1" s="706"/>
      <c r="P1" s="706"/>
      <c r="Q1" s="706"/>
      <c r="R1" s="706"/>
      <c r="S1" s="706"/>
      <c r="T1" s="706"/>
      <c r="U1" s="706"/>
      <c r="V1" s="706"/>
    </row>
    <row r="2" spans="2:22" ht="18.75" x14ac:dyDescent="0.25">
      <c r="B2" s="716" t="s">
        <v>78</v>
      </c>
      <c r="C2" s="716"/>
      <c r="D2" s="716"/>
      <c r="E2" s="716"/>
      <c r="F2" s="716"/>
      <c r="G2" s="716"/>
      <c r="H2" s="716"/>
      <c r="I2" s="716"/>
      <c r="J2" s="716"/>
      <c r="K2" s="716"/>
      <c r="L2" s="61"/>
      <c r="M2" s="721" t="s">
        <v>1851</v>
      </c>
      <c r="N2" s="722"/>
      <c r="O2" s="722"/>
      <c r="P2" s="722"/>
      <c r="Q2" s="722"/>
      <c r="R2" s="722"/>
      <c r="S2" s="722"/>
      <c r="T2" s="722"/>
      <c r="U2" s="722"/>
      <c r="V2" s="722"/>
    </row>
    <row r="3" spans="2:22" x14ac:dyDescent="0.2">
      <c r="B3" s="717" t="s">
        <v>1868</v>
      </c>
      <c r="C3" s="717"/>
      <c r="D3" s="717"/>
      <c r="E3" s="717"/>
      <c r="F3" s="717"/>
      <c r="G3" s="717"/>
      <c r="H3" s="717"/>
      <c r="I3" s="717"/>
      <c r="J3" s="717"/>
      <c r="K3" s="717"/>
      <c r="L3" s="61"/>
      <c r="M3" s="717" t="s">
        <v>1868</v>
      </c>
      <c r="N3" s="717"/>
      <c r="O3" s="717"/>
      <c r="P3" s="717"/>
      <c r="Q3" s="717"/>
      <c r="R3" s="717"/>
      <c r="S3" s="717"/>
      <c r="T3" s="717"/>
      <c r="U3" s="717"/>
      <c r="V3" s="717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23"/>
      <c r="N5" s="724"/>
      <c r="O5" s="725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6"/>
      <c r="N6" s="727"/>
      <c r="O6" s="728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18" t="s">
        <v>1851</v>
      </c>
      <c r="N7" s="719"/>
      <c r="O7" s="720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15"/>
      <c r="N31" s="715"/>
      <c r="O31" s="715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706"/>
      <c r="M1" s="706"/>
      <c r="N1" s="706"/>
      <c r="O1" s="706"/>
      <c r="P1" s="706"/>
      <c r="Q1" s="706"/>
      <c r="R1" s="706"/>
      <c r="S1" s="706"/>
      <c r="T1" s="706"/>
      <c r="U1" s="706"/>
      <c r="V1" s="706"/>
    </row>
    <row r="2" spans="2:22" ht="18.75" x14ac:dyDescent="0.25">
      <c r="B2" s="716" t="s">
        <v>78</v>
      </c>
      <c r="C2" s="716"/>
      <c r="D2" s="716"/>
      <c r="E2" s="716"/>
      <c r="F2" s="716"/>
      <c r="G2" s="716"/>
      <c r="H2" s="716"/>
      <c r="I2" s="716"/>
      <c r="J2" s="716"/>
      <c r="K2" s="716"/>
      <c r="L2" s="61"/>
      <c r="M2" s="721" t="s">
        <v>1851</v>
      </c>
      <c r="N2" s="722"/>
      <c r="O2" s="722"/>
      <c r="P2" s="722"/>
      <c r="Q2" s="722"/>
      <c r="R2" s="722"/>
      <c r="S2" s="722"/>
      <c r="T2" s="722"/>
      <c r="U2" s="722"/>
      <c r="V2" s="722"/>
    </row>
    <row r="3" spans="2:22" x14ac:dyDescent="0.2">
      <c r="B3" s="717" t="s">
        <v>1872</v>
      </c>
      <c r="C3" s="717"/>
      <c r="D3" s="717"/>
      <c r="E3" s="717"/>
      <c r="F3" s="717"/>
      <c r="G3" s="717"/>
      <c r="H3" s="717"/>
      <c r="I3" s="717"/>
      <c r="J3" s="717"/>
      <c r="K3" s="717"/>
      <c r="L3" s="61"/>
      <c r="M3" s="717" t="s">
        <v>1872</v>
      </c>
      <c r="N3" s="717"/>
      <c r="O3" s="717"/>
      <c r="P3" s="717"/>
      <c r="Q3" s="717"/>
      <c r="R3" s="717"/>
      <c r="S3" s="717"/>
      <c r="T3" s="717"/>
      <c r="U3" s="717"/>
      <c r="V3" s="717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23"/>
      <c r="N5" s="724"/>
      <c r="O5" s="725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6"/>
      <c r="N6" s="727"/>
      <c r="O6" s="728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18" t="s">
        <v>1851</v>
      </c>
      <c r="N7" s="719"/>
      <c r="O7" s="720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15"/>
      <c r="N31" s="715"/>
      <c r="O31" s="715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706"/>
      <c r="M1" s="706"/>
      <c r="N1" s="706"/>
      <c r="O1" s="706"/>
      <c r="P1" s="706"/>
      <c r="Q1" s="706"/>
      <c r="R1" s="706"/>
      <c r="S1" s="706"/>
      <c r="T1" s="706"/>
      <c r="U1" s="706"/>
      <c r="V1" s="706"/>
    </row>
    <row r="2" spans="2:22" ht="18.75" x14ac:dyDescent="0.25">
      <c r="B2" s="716" t="s">
        <v>78</v>
      </c>
      <c r="C2" s="716"/>
      <c r="D2" s="716"/>
      <c r="E2" s="716"/>
      <c r="F2" s="716"/>
      <c r="G2" s="716"/>
      <c r="H2" s="716"/>
      <c r="I2" s="716"/>
      <c r="J2" s="716"/>
      <c r="K2" s="716"/>
      <c r="L2" s="61"/>
      <c r="M2" s="721" t="s">
        <v>1851</v>
      </c>
      <c r="N2" s="722"/>
      <c r="O2" s="722"/>
      <c r="P2" s="722"/>
      <c r="Q2" s="722"/>
      <c r="R2" s="722"/>
      <c r="S2" s="722"/>
      <c r="T2" s="722"/>
      <c r="U2" s="722"/>
      <c r="V2" s="722"/>
    </row>
    <row r="3" spans="2:22" x14ac:dyDescent="0.2">
      <c r="B3" s="717" t="s">
        <v>1873</v>
      </c>
      <c r="C3" s="717"/>
      <c r="D3" s="717"/>
      <c r="E3" s="717"/>
      <c r="F3" s="717"/>
      <c r="G3" s="717"/>
      <c r="H3" s="717"/>
      <c r="I3" s="717"/>
      <c r="J3" s="717"/>
      <c r="K3" s="717"/>
      <c r="L3" s="61"/>
      <c r="M3" s="717" t="s">
        <v>1873</v>
      </c>
      <c r="N3" s="717"/>
      <c r="O3" s="717"/>
      <c r="P3" s="717"/>
      <c r="Q3" s="717"/>
      <c r="R3" s="717"/>
      <c r="S3" s="717"/>
      <c r="T3" s="717"/>
      <c r="U3" s="717"/>
      <c r="V3" s="717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23"/>
      <c r="N5" s="724"/>
      <c r="O5" s="725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6"/>
      <c r="N6" s="727"/>
      <c r="O6" s="728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18" t="s">
        <v>1851</v>
      </c>
      <c r="N7" s="719"/>
      <c r="O7" s="720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15"/>
      <c r="N31" s="715"/>
      <c r="O31" s="715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706"/>
      <c r="M1" s="706"/>
      <c r="N1" s="706"/>
      <c r="O1" s="706"/>
      <c r="P1" s="706"/>
      <c r="Q1" s="706"/>
      <c r="R1" s="706"/>
      <c r="S1" s="706"/>
      <c r="T1" s="706"/>
      <c r="U1" s="706"/>
      <c r="V1" s="706"/>
    </row>
    <row r="2" spans="2:22" ht="18.75" x14ac:dyDescent="0.25">
      <c r="B2" s="716" t="s">
        <v>78</v>
      </c>
      <c r="C2" s="716"/>
      <c r="D2" s="716"/>
      <c r="E2" s="716"/>
      <c r="F2" s="716"/>
      <c r="G2" s="716"/>
      <c r="H2" s="716"/>
      <c r="I2" s="716"/>
      <c r="J2" s="716"/>
      <c r="K2" s="716"/>
      <c r="L2" s="61"/>
      <c r="M2" s="721" t="s">
        <v>1851</v>
      </c>
      <c r="N2" s="722"/>
      <c r="O2" s="722"/>
      <c r="P2" s="722"/>
      <c r="Q2" s="722"/>
      <c r="R2" s="722"/>
      <c r="S2" s="722"/>
      <c r="T2" s="722"/>
      <c r="U2" s="722"/>
      <c r="V2" s="722"/>
    </row>
    <row r="3" spans="2:22" x14ac:dyDescent="0.2">
      <c r="B3" s="717" t="s">
        <v>1874</v>
      </c>
      <c r="C3" s="717"/>
      <c r="D3" s="717"/>
      <c r="E3" s="717"/>
      <c r="F3" s="717"/>
      <c r="G3" s="717"/>
      <c r="H3" s="717"/>
      <c r="I3" s="717"/>
      <c r="J3" s="717"/>
      <c r="K3" s="717"/>
      <c r="L3" s="61"/>
      <c r="M3" s="717" t="s">
        <v>1874</v>
      </c>
      <c r="N3" s="717"/>
      <c r="O3" s="717"/>
      <c r="P3" s="717"/>
      <c r="Q3" s="717"/>
      <c r="R3" s="717"/>
      <c r="S3" s="717"/>
      <c r="T3" s="717"/>
      <c r="U3" s="717"/>
      <c r="V3" s="717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23"/>
      <c r="N5" s="724"/>
      <c r="O5" s="725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6"/>
      <c r="N6" s="727"/>
      <c r="O6" s="728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18" t="s">
        <v>1851</v>
      </c>
      <c r="N7" s="719"/>
      <c r="O7" s="720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15"/>
      <c r="N31" s="715"/>
      <c r="O31" s="715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706"/>
      <c r="M1" s="706"/>
      <c r="N1" s="706"/>
      <c r="O1" s="706"/>
      <c r="P1" s="706"/>
      <c r="Q1" s="706"/>
      <c r="R1" s="706"/>
      <c r="S1" s="706"/>
      <c r="T1" s="706"/>
      <c r="U1" s="706"/>
      <c r="V1" s="706"/>
    </row>
    <row r="2" spans="2:22" ht="18.75" x14ac:dyDescent="0.25">
      <c r="B2" s="716" t="s">
        <v>78</v>
      </c>
      <c r="C2" s="716"/>
      <c r="D2" s="716"/>
      <c r="E2" s="716"/>
      <c r="F2" s="716"/>
      <c r="G2" s="716"/>
      <c r="H2" s="716"/>
      <c r="I2" s="716"/>
      <c r="J2" s="716"/>
      <c r="K2" s="716"/>
      <c r="L2" s="61"/>
      <c r="M2" s="721" t="s">
        <v>1851</v>
      </c>
      <c r="N2" s="722"/>
      <c r="O2" s="722"/>
      <c r="P2" s="722"/>
      <c r="Q2" s="722"/>
      <c r="R2" s="722"/>
      <c r="S2" s="722"/>
      <c r="T2" s="722"/>
      <c r="U2" s="722"/>
      <c r="V2" s="722"/>
    </row>
    <row r="3" spans="2:22" x14ac:dyDescent="0.2">
      <c r="B3" s="717" t="s">
        <v>1877</v>
      </c>
      <c r="C3" s="717"/>
      <c r="D3" s="717"/>
      <c r="E3" s="717"/>
      <c r="F3" s="717"/>
      <c r="G3" s="717"/>
      <c r="H3" s="717"/>
      <c r="I3" s="717"/>
      <c r="J3" s="717"/>
      <c r="K3" s="717"/>
      <c r="L3" s="61"/>
      <c r="M3" s="717" t="s">
        <v>1877</v>
      </c>
      <c r="N3" s="717"/>
      <c r="O3" s="717"/>
      <c r="P3" s="717"/>
      <c r="Q3" s="717"/>
      <c r="R3" s="717"/>
      <c r="S3" s="717"/>
      <c r="T3" s="717"/>
      <c r="U3" s="717"/>
      <c r="V3" s="717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23"/>
      <c r="N5" s="724"/>
      <c r="O5" s="725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6"/>
      <c r="N6" s="727"/>
      <c r="O6" s="728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18" t="s">
        <v>1851</v>
      </c>
      <c r="N7" s="719"/>
      <c r="O7" s="720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D31" s="102" t="s">
        <v>1160</v>
      </c>
      <c r="E31" s="102"/>
      <c r="F31" s="79"/>
      <c r="G31" s="79"/>
      <c r="H31" s="79"/>
      <c r="I31" s="79"/>
      <c r="J31" s="79"/>
      <c r="K31" s="149"/>
      <c r="M31" s="715"/>
      <c r="N31" s="715"/>
      <c r="O31" s="715"/>
    </row>
    <row r="32" spans="2:22" x14ac:dyDescent="0.2">
      <c r="D32" s="103" t="s">
        <v>756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1847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706"/>
      <c r="M1" s="706"/>
      <c r="N1" s="706"/>
      <c r="O1" s="706"/>
      <c r="P1" s="706"/>
      <c r="Q1" s="706"/>
      <c r="R1" s="706"/>
      <c r="S1" s="706"/>
      <c r="T1" s="706"/>
      <c r="U1" s="706"/>
      <c r="V1" s="706"/>
    </row>
    <row r="2" spans="2:22" ht="18.75" x14ac:dyDescent="0.25">
      <c r="B2" s="716" t="s">
        <v>78</v>
      </c>
      <c r="C2" s="716"/>
      <c r="D2" s="716"/>
      <c r="E2" s="716"/>
      <c r="F2" s="716"/>
      <c r="G2" s="716"/>
      <c r="H2" s="716"/>
      <c r="I2" s="716"/>
      <c r="J2" s="716"/>
      <c r="K2" s="716"/>
      <c r="L2" s="61"/>
      <c r="M2" s="721" t="s">
        <v>1851</v>
      </c>
      <c r="N2" s="722"/>
      <c r="O2" s="722"/>
      <c r="P2" s="722"/>
      <c r="Q2" s="722"/>
      <c r="R2" s="722"/>
      <c r="S2" s="722"/>
      <c r="T2" s="722"/>
      <c r="U2" s="722"/>
      <c r="V2" s="722"/>
    </row>
    <row r="3" spans="2:22" x14ac:dyDescent="0.2">
      <c r="B3" s="717" t="s">
        <v>1879</v>
      </c>
      <c r="C3" s="717"/>
      <c r="D3" s="717"/>
      <c r="E3" s="717"/>
      <c r="F3" s="717"/>
      <c r="G3" s="717"/>
      <c r="H3" s="717"/>
      <c r="I3" s="717"/>
      <c r="J3" s="717"/>
      <c r="K3" s="717"/>
      <c r="L3" s="61"/>
      <c r="M3" s="717" t="s">
        <v>1879</v>
      </c>
      <c r="N3" s="717"/>
      <c r="O3" s="717"/>
      <c r="P3" s="717"/>
      <c r="Q3" s="717"/>
      <c r="R3" s="717"/>
      <c r="S3" s="717"/>
      <c r="T3" s="717"/>
      <c r="U3" s="717"/>
      <c r="V3" s="717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23"/>
      <c r="N5" s="724"/>
      <c r="O5" s="725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6"/>
      <c r="N6" s="727"/>
      <c r="O6" s="728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18" t="s">
        <v>1851</v>
      </c>
      <c r="N7" s="719"/>
      <c r="O7" s="720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15"/>
      <c r="N31" s="715"/>
      <c r="O31" s="715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706"/>
      <c r="M1" s="706"/>
      <c r="N1" s="706"/>
      <c r="O1" s="706"/>
      <c r="P1" s="706"/>
      <c r="Q1" s="706"/>
      <c r="R1" s="706"/>
      <c r="S1" s="706"/>
      <c r="T1" s="706"/>
      <c r="U1" s="706"/>
      <c r="V1" s="706"/>
    </row>
    <row r="2" spans="2:22" ht="18.75" x14ac:dyDescent="0.25">
      <c r="B2" s="716" t="s">
        <v>78</v>
      </c>
      <c r="C2" s="716"/>
      <c r="D2" s="716"/>
      <c r="E2" s="716"/>
      <c r="F2" s="716"/>
      <c r="G2" s="716"/>
      <c r="H2" s="716"/>
      <c r="I2" s="716"/>
      <c r="J2" s="716"/>
      <c r="K2" s="716"/>
      <c r="L2" s="61"/>
      <c r="M2" s="721" t="s">
        <v>1851</v>
      </c>
      <c r="N2" s="722"/>
      <c r="O2" s="722"/>
      <c r="P2" s="722"/>
      <c r="Q2" s="722"/>
      <c r="R2" s="722"/>
      <c r="S2" s="722"/>
      <c r="T2" s="722"/>
      <c r="U2" s="722"/>
      <c r="V2" s="722"/>
    </row>
    <row r="3" spans="2:22" x14ac:dyDescent="0.2">
      <c r="B3" s="717" t="s">
        <v>1883</v>
      </c>
      <c r="C3" s="717"/>
      <c r="D3" s="717"/>
      <c r="E3" s="717"/>
      <c r="F3" s="717"/>
      <c r="G3" s="717"/>
      <c r="H3" s="717"/>
      <c r="I3" s="717"/>
      <c r="J3" s="717"/>
      <c r="K3" s="717"/>
      <c r="L3" s="61"/>
      <c r="M3" s="717" t="s">
        <v>1883</v>
      </c>
      <c r="N3" s="717"/>
      <c r="O3" s="717"/>
      <c r="P3" s="717"/>
      <c r="Q3" s="717"/>
      <c r="R3" s="717"/>
      <c r="S3" s="717"/>
      <c r="T3" s="717"/>
      <c r="U3" s="717"/>
      <c r="V3" s="717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23"/>
      <c r="N5" s="724"/>
      <c r="O5" s="725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26"/>
      <c r="N6" s="727"/>
      <c r="O6" s="728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18" t="s">
        <v>1851</v>
      </c>
      <c r="N7" s="719"/>
      <c r="O7" s="720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706"/>
      <c r="M1" s="706"/>
      <c r="N1" s="706"/>
      <c r="O1" s="706"/>
      <c r="P1" s="706"/>
      <c r="Q1" s="706"/>
      <c r="R1" s="706"/>
      <c r="S1" s="706"/>
      <c r="T1" s="706"/>
      <c r="U1" s="706"/>
      <c r="V1" s="706"/>
    </row>
    <row r="2" spans="2:22" ht="18.75" x14ac:dyDescent="0.25">
      <c r="B2" s="716" t="s">
        <v>78</v>
      </c>
      <c r="C2" s="716"/>
      <c r="D2" s="716"/>
      <c r="E2" s="716"/>
      <c r="F2" s="716"/>
      <c r="G2" s="716"/>
      <c r="H2" s="716"/>
      <c r="I2" s="716"/>
      <c r="J2" s="716"/>
      <c r="K2" s="716"/>
      <c r="L2" s="61"/>
      <c r="M2" s="721" t="s">
        <v>1851</v>
      </c>
      <c r="N2" s="722"/>
      <c r="O2" s="722"/>
      <c r="P2" s="722"/>
      <c r="Q2" s="722"/>
      <c r="R2" s="722"/>
      <c r="S2" s="722"/>
      <c r="T2" s="722"/>
      <c r="U2" s="722"/>
      <c r="V2" s="722"/>
    </row>
    <row r="3" spans="2:22" x14ac:dyDescent="0.2">
      <c r="B3" s="717" t="s">
        <v>1886</v>
      </c>
      <c r="C3" s="717"/>
      <c r="D3" s="717"/>
      <c r="E3" s="717"/>
      <c r="F3" s="717"/>
      <c r="G3" s="717"/>
      <c r="H3" s="717"/>
      <c r="I3" s="717"/>
      <c r="J3" s="717"/>
      <c r="K3" s="717"/>
      <c r="L3" s="61"/>
      <c r="M3" s="717" t="s">
        <v>1886</v>
      </c>
      <c r="N3" s="717"/>
      <c r="O3" s="717"/>
      <c r="P3" s="717"/>
      <c r="Q3" s="717"/>
      <c r="R3" s="717"/>
      <c r="S3" s="717"/>
      <c r="T3" s="717"/>
      <c r="U3" s="717"/>
      <c r="V3" s="717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23"/>
      <c r="N5" s="724"/>
      <c r="O5" s="725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26"/>
      <c r="N6" s="727"/>
      <c r="O6" s="728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18" t="s">
        <v>1851</v>
      </c>
      <c r="N7" s="719"/>
      <c r="O7" s="720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706"/>
      <c r="M1" s="706"/>
      <c r="N1" s="706"/>
      <c r="O1" s="706"/>
      <c r="P1" s="706"/>
      <c r="Q1" s="706"/>
      <c r="R1" s="706"/>
      <c r="S1" s="706"/>
      <c r="T1" s="706"/>
      <c r="U1" s="706"/>
      <c r="V1" s="706"/>
    </row>
    <row r="2" spans="2:22" ht="18.75" x14ac:dyDescent="0.25">
      <c r="B2" s="716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721" t="s">
        <v>1851</v>
      </c>
      <c r="N2" s="722"/>
      <c r="O2" s="722"/>
      <c r="P2" s="722"/>
      <c r="Q2" s="722"/>
      <c r="R2" s="722"/>
      <c r="S2" s="722"/>
      <c r="T2" s="722"/>
      <c r="U2" s="722"/>
      <c r="V2" s="722"/>
    </row>
    <row r="3" spans="2:22" x14ac:dyDescent="0.2">
      <c r="B3" s="717" t="s">
        <v>1890</v>
      </c>
      <c r="C3" s="717"/>
      <c r="D3" s="717"/>
      <c r="E3" s="717"/>
      <c r="F3" s="717"/>
      <c r="G3" s="717"/>
      <c r="H3" s="717"/>
      <c r="I3" s="717"/>
      <c r="J3" s="717"/>
      <c r="K3" s="717"/>
      <c r="L3" s="61"/>
      <c r="M3" s="715" t="s">
        <v>1890</v>
      </c>
      <c r="N3" s="715"/>
      <c r="O3" s="715"/>
      <c r="P3" s="715"/>
      <c r="Q3" s="715"/>
      <c r="R3" s="715"/>
      <c r="S3" s="715"/>
      <c r="T3" s="715"/>
      <c r="U3" s="715"/>
      <c r="V3" s="71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23"/>
      <c r="N5" s="724"/>
      <c r="O5" s="725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26"/>
      <c r="N6" s="727"/>
      <c r="O6" s="728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18" t="s">
        <v>1851</v>
      </c>
      <c r="N7" s="719"/>
      <c r="O7" s="720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  <row r="27" spans="2:22" x14ac:dyDescent="0.2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756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1052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24609375" customWidth="1"/>
    <col min="5" max="11" width="18.6953125" customWidth="1"/>
    <col min="16" max="22" width="18.6953125" customWidth="1"/>
  </cols>
  <sheetData>
    <row r="1" spans="2:22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706"/>
      <c r="M1" s="706"/>
      <c r="N1" s="706"/>
      <c r="O1" s="706"/>
      <c r="P1" s="706"/>
      <c r="Q1" s="706"/>
      <c r="R1" s="706"/>
      <c r="S1" s="706"/>
      <c r="T1" s="706"/>
      <c r="U1" s="706"/>
      <c r="V1" s="706"/>
    </row>
    <row r="2" spans="2:22" x14ac:dyDescent="0.2">
      <c r="B2" s="715" t="s">
        <v>1895</v>
      </c>
      <c r="C2" s="715"/>
      <c r="D2" s="715"/>
      <c r="E2" s="715"/>
      <c r="F2" s="715"/>
      <c r="G2" s="715"/>
      <c r="H2" s="715"/>
      <c r="I2" s="715"/>
      <c r="J2" s="715"/>
      <c r="K2" s="715"/>
      <c r="L2" s="715"/>
      <c r="M2" s="715"/>
      <c r="N2" s="715"/>
      <c r="O2" s="715"/>
      <c r="P2" s="715"/>
      <c r="Q2" s="715"/>
      <c r="R2" s="715"/>
      <c r="S2" s="715"/>
      <c r="T2" s="715"/>
      <c r="U2" s="715"/>
      <c r="V2" s="715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716" t="s">
        <v>78</v>
      </c>
      <c r="C4" s="729"/>
      <c r="D4" s="729"/>
      <c r="E4" s="729"/>
      <c r="F4" s="729"/>
      <c r="G4" s="729"/>
      <c r="H4" s="729"/>
      <c r="I4" s="729"/>
      <c r="J4" s="729"/>
      <c r="K4" s="729"/>
      <c r="L4" s="61"/>
      <c r="M4" s="721" t="s">
        <v>1851</v>
      </c>
      <c r="N4" s="722"/>
      <c r="O4" s="722"/>
      <c r="P4" s="722"/>
      <c r="Q4" s="722"/>
      <c r="R4" s="722"/>
      <c r="S4" s="722"/>
      <c r="T4" s="722"/>
      <c r="U4" s="722"/>
      <c r="V4" s="722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23"/>
      <c r="N5" s="724"/>
      <c r="O5" s="725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26"/>
      <c r="N6" s="727"/>
      <c r="O6" s="728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18" t="s">
        <v>1851</v>
      </c>
      <c r="N7" s="719"/>
      <c r="O7" s="720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234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30" t="s">
        <v>77</v>
      </c>
      <c r="C2" s="730"/>
      <c r="D2" s="730"/>
      <c r="E2" s="730"/>
      <c r="F2" s="730"/>
      <c r="G2" s="730"/>
      <c r="H2" s="730"/>
      <c r="I2" s="730"/>
      <c r="J2" s="730"/>
      <c r="K2" s="730"/>
    </row>
    <row r="3" spans="2:11" ht="18.75" x14ac:dyDescent="0.25">
      <c r="B3" s="716" t="s">
        <v>78</v>
      </c>
      <c r="C3" s="729"/>
      <c r="D3" s="729"/>
      <c r="E3" s="729"/>
      <c r="F3" s="729"/>
      <c r="G3" s="729"/>
      <c r="H3" s="729"/>
      <c r="I3" s="729"/>
      <c r="J3" s="729"/>
      <c r="K3" s="729"/>
    </row>
    <row r="4" spans="2:11" x14ac:dyDescent="0.2">
      <c r="B4" s="717" t="s">
        <v>1899</v>
      </c>
      <c r="C4" s="717"/>
      <c r="D4" s="717"/>
      <c r="E4" s="717"/>
      <c r="F4" s="717"/>
      <c r="G4" s="717"/>
      <c r="H4" s="717"/>
      <c r="I4" s="717"/>
      <c r="J4" s="717"/>
      <c r="K4" s="717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30" t="s">
        <v>77</v>
      </c>
      <c r="C2" s="730"/>
      <c r="D2" s="730"/>
      <c r="E2" s="730"/>
      <c r="F2" s="730"/>
      <c r="G2" s="730"/>
      <c r="H2" s="730"/>
      <c r="I2" s="730"/>
      <c r="J2" s="730"/>
      <c r="K2" s="730"/>
    </row>
    <row r="3" spans="2:11" ht="18.75" x14ac:dyDescent="0.25">
      <c r="B3" s="716" t="s">
        <v>78</v>
      </c>
      <c r="C3" s="729"/>
      <c r="D3" s="729"/>
      <c r="E3" s="729"/>
      <c r="F3" s="729"/>
      <c r="G3" s="729"/>
      <c r="H3" s="729"/>
      <c r="I3" s="729"/>
      <c r="J3" s="729"/>
      <c r="K3" s="729"/>
    </row>
    <row r="4" spans="2:11" x14ac:dyDescent="0.2">
      <c r="B4" s="717" t="s">
        <v>1909</v>
      </c>
      <c r="C4" s="717"/>
      <c r="D4" s="717"/>
      <c r="E4" s="717"/>
      <c r="F4" s="717"/>
      <c r="G4" s="717"/>
      <c r="H4" s="717"/>
      <c r="I4" s="717"/>
      <c r="J4" s="717"/>
      <c r="K4" s="717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30" t="s">
        <v>77</v>
      </c>
      <c r="C2" s="730"/>
      <c r="D2" s="730"/>
      <c r="E2" s="730"/>
      <c r="F2" s="730"/>
      <c r="G2" s="730"/>
      <c r="H2" s="730"/>
      <c r="I2" s="730"/>
      <c r="J2" s="730"/>
      <c r="K2" s="730"/>
    </row>
    <row r="3" spans="2:11" ht="18.75" x14ac:dyDescent="0.25">
      <c r="B3" s="716" t="s">
        <v>78</v>
      </c>
      <c r="C3" s="729"/>
      <c r="D3" s="729"/>
      <c r="E3" s="729"/>
      <c r="F3" s="729"/>
      <c r="G3" s="729"/>
      <c r="H3" s="729"/>
      <c r="I3" s="729"/>
      <c r="J3" s="729"/>
      <c r="K3" s="729"/>
    </row>
    <row r="4" spans="2:11" x14ac:dyDescent="0.2">
      <c r="B4" s="717" t="s">
        <v>1912</v>
      </c>
      <c r="C4" s="717"/>
      <c r="D4" s="717"/>
      <c r="E4" s="717"/>
      <c r="F4" s="717"/>
      <c r="G4" s="717"/>
      <c r="H4" s="717"/>
      <c r="I4" s="717"/>
      <c r="J4" s="717"/>
      <c r="K4" s="717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0.8046875" customWidth="1"/>
    <col min="7" max="11" width="25.69140625" customWidth="1"/>
    <col min="12" max="12" width="31.74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1913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03" priority="1">
      <formula>MAX(FREQUENCY(IF(ISNUMBER(SEARCH(M6, $K$7:$K$44)), ROW($K$7:$K$44)), IF(ISNUMBER(SEARCH(M6, $K$7:$K$44))=FALSE, ROW($K$7:$K$44)))) &gt; 12</formula>
    </cfRule>
    <cfRule type="expression" dxfId="102" priority="2">
      <formula>MAX(FREQUENCY(IF(ISNUMBER(SEARCH(M6, $E$7:$E$44)), ROW($E$7:$E$44)), IF(ISNUMBER(SEARCH(M6, $E$7:$E$44))=FALSE, ROW($E$7:$E$44)))) &gt; 12</formula>
    </cfRule>
    <cfRule type="expression" dxfId="101" priority="3">
      <formula>MAX(FREQUENCY(IF(ISNUMBER(SEARCH(M6, $F$7:$F$44)), ROW($F$7:$F$44)), IF(ISNUMBER(SEARCH(M6, $F$7:$F$44))=FALSE, ROW($F$7:$F$44)))) &gt; 12</formula>
    </cfRule>
    <cfRule type="expression" dxfId="100" priority="4">
      <formula>MAX(FREQUENCY(IF(ISNUMBER(SEARCH(M6, $G$7:$G$44)), ROW($G$7:$G$44)), IF(ISNUMBER(SEARCH(M6, $G$7:$G$44))=FALSE, ROW($G$7:$G$44)))) &gt; 12</formula>
    </cfRule>
    <cfRule type="expression" dxfId="99" priority="5">
      <formula>MAX(FREQUENCY(IF(ISNUMBER(SEARCH(M6, $H$7:$H$44)), ROW($H$7:$H$44)), IF(ISNUMBER(SEARCH(M6, $H$7:$H$44))=FALSE, ROW($H$7:$H$44)))) &gt; 12</formula>
    </cfRule>
    <cfRule type="expression" dxfId="98" priority="6">
      <formula>MAX(FREQUENCY(IF(ISNUMBER(SEARCH(M6, $I$7:$I$44)), ROW($I$7:$I$44)), IF(ISNUMBER(SEARCH(M6, $I$7:$I$44))=FALSE, ROW($I$7:$I$44)))) &gt; 12</formula>
    </cfRule>
    <cfRule type="expression" dxfId="9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6" priority="8">
      <formula>AND(ISNUMBER(N6), N6&gt;=5, NOT(ISBLANK(O6)))</formula>
    </cfRule>
    <cfRule type="expression" dxfId="95" priority="9">
      <formula>AND(ISNUMBER(N6), N6&gt;=5)</formula>
    </cfRule>
    <cfRule type="expression" dxfId="94" priority="10">
      <formula>AND(ISNUMBER(N6), N6&lt;5, NOT(ISBLANK(O6)))</formula>
    </cfRule>
    <cfRule type="expression" dxfId="93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2460937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1935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92" priority="1">
      <formula>MAX(FREQUENCY(IF(ISNUMBER(SEARCH(M6, $K$7:$K$44)), ROW($K$7:$K$44)), IF(ISNUMBER(SEARCH(M6, $K$7:$K$44))=FALSE, ROW($K$7:$K$44)))) &gt; 12</formula>
    </cfRule>
    <cfRule type="expression" dxfId="91" priority="2">
      <formula>MAX(FREQUENCY(IF(ISNUMBER(SEARCH(M6, $E$7:$E$44)), ROW($E$7:$E$44)), IF(ISNUMBER(SEARCH(M6, $E$7:$E$44))=FALSE, ROW($E$7:$E$44)))) &gt; 12</formula>
    </cfRule>
    <cfRule type="expression" dxfId="90" priority="3">
      <formula>MAX(FREQUENCY(IF(ISNUMBER(SEARCH(M6, $F$7:$F$44)), ROW($F$7:$F$44)), IF(ISNUMBER(SEARCH(M6, $F$7:$F$44))=FALSE, ROW($F$7:$F$44)))) &gt; 12</formula>
    </cfRule>
    <cfRule type="expression" dxfId="89" priority="4">
      <formula>MAX(FREQUENCY(IF(ISNUMBER(SEARCH(M6, $G$7:$G$44)), ROW($G$7:$G$44)), IF(ISNUMBER(SEARCH(M6, $G$7:$G$44))=FALSE, ROW($G$7:$G$44)))) &gt; 12</formula>
    </cfRule>
    <cfRule type="expression" dxfId="88" priority="5">
      <formula>MAX(FREQUENCY(IF(ISNUMBER(SEARCH(M6, $H$7:$H$44)), ROW($H$7:$H$44)), IF(ISNUMBER(SEARCH(M6, $H$7:$H$44))=FALSE, ROW($H$7:$H$44)))) &gt; 12</formula>
    </cfRule>
    <cfRule type="expression" dxfId="87" priority="6">
      <formula>MAX(FREQUENCY(IF(ISNUMBER(SEARCH(M6, $I$7:$I$44)), ROW($I$7:$I$44)), IF(ISNUMBER(SEARCH(M6, $I$7:$I$44))=FALSE, ROW($I$7:$I$44)))) &gt; 12</formula>
    </cfRule>
    <cfRule type="expression" dxfId="8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5" priority="8">
      <formula>AND(ISNUMBER(N6), N6&gt;=5, NOT(ISBLANK(O6)))</formula>
    </cfRule>
    <cfRule type="expression" dxfId="84" priority="9">
      <formula>AND(ISNUMBER(N6), N6&gt;=5)</formula>
    </cfRule>
    <cfRule type="expression" dxfId="83" priority="10">
      <formula>AND(ISNUMBER(N6), N6&lt;5, NOT(ISBLANK(O6)))</formula>
    </cfRule>
    <cfRule type="expression" dxfId="82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I2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1935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259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259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259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259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259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259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259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475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475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475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475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475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475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475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10"/>
      <c r="D47" s="710"/>
      <c r="E47" s="710"/>
      <c r="F47" s="71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81" priority="1">
      <formula>MAX(FREQUENCY(IF(ISNUMBER(SEARCH(M6, $K$7:$K$44)), ROW($K$7:$K$44)), IF(ISNUMBER(SEARCH(M6, $K$7:$K$44))=FALSE, ROW($K$7:$K$44)))) &gt; 12</formula>
    </cfRule>
    <cfRule type="expression" dxfId="80" priority="2">
      <formula>MAX(FREQUENCY(IF(ISNUMBER(SEARCH(M6, $E$7:$E$44)), ROW($E$7:$E$44)), IF(ISNUMBER(SEARCH(M6, $E$7:$E$44))=FALSE, ROW($E$7:$E$44)))) &gt; 12</formula>
    </cfRule>
    <cfRule type="expression" dxfId="79" priority="3">
      <formula>MAX(FREQUENCY(IF(ISNUMBER(SEARCH(M6, $F$7:$F$44)), ROW($F$7:$F$44)), IF(ISNUMBER(SEARCH(M6, $F$7:$F$44))=FALSE, ROW($F$7:$F$44)))) &gt; 12</formula>
    </cfRule>
    <cfRule type="expression" dxfId="78" priority="4">
      <formula>MAX(FREQUENCY(IF(ISNUMBER(SEARCH(M6, $G$7:$G$44)), ROW($G$7:$G$44)), IF(ISNUMBER(SEARCH(M6, $G$7:$G$44))=FALSE, ROW($G$7:$G$44)))) &gt; 12</formula>
    </cfRule>
    <cfRule type="expression" dxfId="77" priority="5">
      <formula>MAX(FREQUENCY(IF(ISNUMBER(SEARCH(M6, $H$7:$H$44)), ROW($H$7:$H$44)), IF(ISNUMBER(SEARCH(M6, $H$7:$H$44))=FALSE, ROW($H$7:$H$44)))) &gt; 12</formula>
    </cfRule>
    <cfRule type="expression" dxfId="76" priority="6">
      <formula>MAX(FREQUENCY(IF(ISNUMBER(SEARCH(M6, $I$7:$I$44)), ROW($I$7:$I$44)), IF(ISNUMBER(SEARCH(M6, $I$7:$I$44))=FALSE, ROW($I$7:$I$44)))) &gt; 12</formula>
    </cfRule>
    <cfRule type="expression" dxfId="7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4" priority="8">
      <formula>AND(ISNUMBER(N6), N6&gt;=5, NOT(ISBLANK(O6)))</formula>
    </cfRule>
    <cfRule type="expression" dxfId="73" priority="9">
      <formula>AND(ISNUMBER(N6), N6&gt;=5)</formula>
    </cfRule>
    <cfRule type="expression" dxfId="72" priority="10">
      <formula>AND(ISNUMBER(N6), N6&lt;5, NOT(ISBLANK(O6)))</formula>
    </cfRule>
    <cfRule type="expression" dxfId="71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L1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1974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10"/>
      <c r="D47" s="710"/>
      <c r="E47" s="710"/>
      <c r="F47" s="71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70" priority="1">
      <formula>MAX(FREQUENCY(IF(ISNUMBER(SEARCH(M6, $K$7:$K$44)), ROW($K$7:$K$44)), IF(ISNUMBER(SEARCH(M6, $K$7:$K$44))=FALSE, ROW($K$7:$K$44)))) &gt; 12</formula>
    </cfRule>
    <cfRule type="expression" dxfId="69" priority="2">
      <formula>MAX(FREQUENCY(IF(ISNUMBER(SEARCH(M6, $E$7:$E$44)), ROW($E$7:$E$44)), IF(ISNUMBER(SEARCH(M6, $E$7:$E$44))=FALSE, ROW($E$7:$E$44)))) &gt; 12</formula>
    </cfRule>
    <cfRule type="expression" dxfId="68" priority="3">
      <formula>MAX(FREQUENCY(IF(ISNUMBER(SEARCH(M6, $F$7:$F$44)), ROW($F$7:$F$44)), IF(ISNUMBER(SEARCH(M6, $F$7:$F$44))=FALSE, ROW($F$7:$F$44)))) &gt; 12</formula>
    </cfRule>
    <cfRule type="expression" dxfId="67" priority="4">
      <formula>MAX(FREQUENCY(IF(ISNUMBER(SEARCH(M6, $G$7:$G$44)), ROW($G$7:$G$44)), IF(ISNUMBER(SEARCH(M6, $G$7:$G$44))=FALSE, ROW($G$7:$G$44)))) &gt; 12</formula>
    </cfRule>
    <cfRule type="expression" dxfId="66" priority="5">
      <formula>MAX(FREQUENCY(IF(ISNUMBER(SEARCH(M6, $H$7:$H$44)), ROW($H$7:$H$44)), IF(ISNUMBER(SEARCH(M6, $H$7:$H$44))=FALSE, ROW($H$7:$H$44)))) &gt; 12</formula>
    </cfRule>
    <cfRule type="expression" dxfId="65" priority="6">
      <formula>MAX(FREQUENCY(IF(ISNUMBER(SEARCH(M6, $I$7:$I$44)), ROW($I$7:$I$44)), IF(ISNUMBER(SEARCH(M6, $I$7:$I$44))=FALSE, ROW($I$7:$I$44)))) &gt; 12</formula>
    </cfRule>
    <cfRule type="expression" dxfId="6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63" priority="8">
      <formula>AND(ISNUMBER(N6), N6&gt;=5, NOT(ISBLANK(O6)))</formula>
    </cfRule>
    <cfRule type="expression" dxfId="62" priority="9">
      <formula>AND(ISNUMBER(N6), N6&gt;=5)</formula>
    </cfRule>
    <cfRule type="expression" dxfId="61" priority="10">
      <formula>AND(ISNUMBER(N6), N6&lt;5, NOT(ISBLANK(O6)))</formula>
    </cfRule>
    <cfRule type="expression" dxfId="60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L10" zoomScale="115" zoomScaleNormal="115" workbookViewId="0">
      <selection activeCell="G19" sqref="G19:G2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1988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1989</v>
      </c>
      <c r="F6" s="605" t="s">
        <v>1989</v>
      </c>
      <c r="G6" s="605" t="s">
        <v>1990</v>
      </c>
      <c r="H6" s="605" t="s">
        <v>1989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1991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1992</v>
      </c>
      <c r="F11" s="587" t="s">
        <v>1992</v>
      </c>
      <c r="G11" s="587" t="s">
        <v>648</v>
      </c>
      <c r="H11" s="587" t="s">
        <v>1992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1992</v>
      </c>
      <c r="F12" s="587" t="s">
        <v>1992</v>
      </c>
      <c r="G12" s="587" t="s">
        <v>648</v>
      </c>
      <c r="H12" s="587" t="s">
        <v>1992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1993</v>
      </c>
      <c r="F13" s="587" t="s">
        <v>364</v>
      </c>
      <c r="G13" s="587" t="s">
        <v>648</v>
      </c>
      <c r="H13" s="587" t="s">
        <v>1992</v>
      </c>
      <c r="I13" s="627" t="s">
        <v>648</v>
      </c>
      <c r="J13" s="612" t="s">
        <v>1994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1995</v>
      </c>
      <c r="F14" s="587" t="s">
        <v>364</v>
      </c>
      <c r="G14" s="587" t="s">
        <v>648</v>
      </c>
      <c r="H14" s="587" t="s">
        <v>1992</v>
      </c>
      <c r="I14" s="627" t="s">
        <v>648</v>
      </c>
      <c r="J14" s="612" t="s">
        <v>1994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4.5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1996</v>
      </c>
      <c r="I15" s="627" t="s">
        <v>648</v>
      </c>
      <c r="J15" s="612" t="s">
        <v>1994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1996</v>
      </c>
      <c r="I16" s="627" t="s">
        <v>1998</v>
      </c>
      <c r="J16" s="612" t="s">
        <v>1994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1996</v>
      </c>
      <c r="I17" s="627" t="s">
        <v>1998</v>
      </c>
      <c r="J17" s="612" t="s">
        <v>1994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/>
      <c r="F18" s="587" t="s">
        <v>61</v>
      </c>
      <c r="G18" s="587" t="s">
        <v>648</v>
      </c>
      <c r="H18" s="585" t="s">
        <v>1996</v>
      </c>
      <c r="I18" s="627" t="s">
        <v>1999</v>
      </c>
      <c r="J18" s="612" t="s">
        <v>1994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320</v>
      </c>
      <c r="F19" s="587" t="s">
        <v>1264</v>
      </c>
      <c r="G19" s="627" t="s">
        <v>2000</v>
      </c>
      <c r="H19" s="585" t="s">
        <v>1996</v>
      </c>
      <c r="I19" s="627" t="s">
        <v>1999</v>
      </c>
      <c r="J19" s="612" t="s">
        <v>1994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320</v>
      </c>
      <c r="F20" s="587" t="s">
        <v>1264</v>
      </c>
      <c r="G20" s="627" t="s">
        <v>2000</v>
      </c>
      <c r="H20" s="585" t="s">
        <v>1996</v>
      </c>
      <c r="I20" s="627" t="s">
        <v>1999</v>
      </c>
      <c r="J20" s="612" t="s">
        <v>1994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320</v>
      </c>
      <c r="F21" s="587" t="s">
        <v>1264</v>
      </c>
      <c r="G21" s="627" t="s">
        <v>56</v>
      </c>
      <c r="H21" s="585" t="s">
        <v>1996</v>
      </c>
      <c r="I21" s="627" t="s">
        <v>1999</v>
      </c>
      <c r="J21" s="612" t="s">
        <v>1994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320</v>
      </c>
      <c r="F22" s="587" t="s">
        <v>1264</v>
      </c>
      <c r="G22" s="627" t="s">
        <v>2001</v>
      </c>
      <c r="H22" s="585" t="s">
        <v>1996</v>
      </c>
      <c r="I22" s="627" t="s">
        <v>1999</v>
      </c>
      <c r="J22" s="612" t="s">
        <v>1994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320</v>
      </c>
      <c r="F23" s="587" t="s">
        <v>260</v>
      </c>
      <c r="G23" s="627" t="s">
        <v>2002</v>
      </c>
      <c r="H23" s="585" t="s">
        <v>1996</v>
      </c>
      <c r="I23" s="627" t="s">
        <v>1999</v>
      </c>
      <c r="J23" s="612" t="s">
        <v>1994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2003</v>
      </c>
      <c r="F24" s="587" t="s">
        <v>720</v>
      </c>
      <c r="G24" s="627" t="s">
        <v>2002</v>
      </c>
      <c r="H24" s="587" t="s">
        <v>1519</v>
      </c>
      <c r="I24" s="627" t="s">
        <v>1999</v>
      </c>
      <c r="J24" s="612" t="s">
        <v>1994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2003</v>
      </c>
      <c r="F25" s="587" t="s">
        <v>720</v>
      </c>
      <c r="G25" s="627" t="s">
        <v>56</v>
      </c>
      <c r="H25" s="587" t="s">
        <v>1519</v>
      </c>
      <c r="I25" s="627" t="s">
        <v>2004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2005</v>
      </c>
      <c r="N25" s="349">
        <f>COUNTIF(E7:K44, "*Ivan*")/2</f>
        <v>20</v>
      </c>
      <c r="O25" s="419" t="s">
        <v>2006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2003</v>
      </c>
      <c r="F26" s="587" t="s">
        <v>2007</v>
      </c>
      <c r="G26" s="627" t="s">
        <v>2008</v>
      </c>
      <c r="H26" s="587" t="s">
        <v>1519</v>
      </c>
      <c r="I26" s="627" t="s">
        <v>2009</v>
      </c>
      <c r="J26" s="612" t="s">
        <v>1994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2010</v>
      </c>
      <c r="N26" s="349">
        <f>COUNTIF(E7:K44, "*Rahhulann*")/2</f>
        <v>23</v>
      </c>
      <c r="O26" s="419" t="s">
        <v>2006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714</v>
      </c>
      <c r="F27" s="587" t="s">
        <v>720</v>
      </c>
      <c r="G27" s="627" t="s">
        <v>2011</v>
      </c>
      <c r="H27" s="587" t="s">
        <v>1519</v>
      </c>
      <c r="I27" s="627" t="s">
        <v>2009</v>
      </c>
      <c r="J27" s="612" t="s">
        <v>1994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2012</v>
      </c>
      <c r="N27" s="349">
        <f>COUNTIF(E7:K44, "*Lucas*")/2</f>
        <v>0</v>
      </c>
      <c r="O27" s="419" t="s">
        <v>2006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2011</v>
      </c>
      <c r="H28" s="585" t="s">
        <v>2013</v>
      </c>
      <c r="I28" s="627" t="s">
        <v>2009</v>
      </c>
      <c r="J28" s="612" t="s">
        <v>1994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2014</v>
      </c>
      <c r="N28" s="334">
        <f>COUNTIF(E7:K44, "*Zi Ming*")/2</f>
        <v>0</v>
      </c>
      <c r="O28" s="550" t="s">
        <v>2006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2011</v>
      </c>
      <c r="H29" s="585" t="s">
        <v>2013</v>
      </c>
      <c r="I29" s="627" t="s">
        <v>2009</v>
      </c>
      <c r="J29" s="612" t="s">
        <v>1994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2011</v>
      </c>
      <c r="H30" s="585" t="s">
        <v>1998</v>
      </c>
      <c r="I30" s="628" t="s">
        <v>2015</v>
      </c>
      <c r="J30" s="612" t="s">
        <v>1994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2016</v>
      </c>
      <c r="F31" s="627" t="s">
        <v>260</v>
      </c>
      <c r="G31" s="627" t="s">
        <v>2011</v>
      </c>
      <c r="H31" s="585" t="s">
        <v>1998</v>
      </c>
      <c r="I31" s="628" t="s">
        <v>2015</v>
      </c>
      <c r="J31" s="612" t="s">
        <v>1994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2016</v>
      </c>
      <c r="F32" s="627" t="s">
        <v>260</v>
      </c>
      <c r="G32" s="627" t="s">
        <v>2011</v>
      </c>
      <c r="H32" s="585" t="s">
        <v>2017</v>
      </c>
      <c r="I32" s="628" t="s">
        <v>2015</v>
      </c>
      <c r="J32" s="612" t="s">
        <v>1994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2016</v>
      </c>
      <c r="F33" s="627" t="s">
        <v>2018</v>
      </c>
      <c r="G33" s="627" t="s">
        <v>2011</v>
      </c>
      <c r="H33" s="585" t="s">
        <v>2017</v>
      </c>
      <c r="I33" s="628" t="s">
        <v>2015</v>
      </c>
      <c r="J33" s="612" t="s">
        <v>1994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1994</v>
      </c>
      <c r="J34" s="612" t="s">
        <v>1994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1994</v>
      </c>
      <c r="J35" s="612" t="s">
        <v>1994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1994</v>
      </c>
      <c r="J36" s="612" t="s">
        <v>1994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2019</v>
      </c>
      <c r="I37" s="612" t="s">
        <v>1994</v>
      </c>
      <c r="J37" s="612" t="s">
        <v>1994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2019</v>
      </c>
      <c r="I38" s="612" t="s">
        <v>2005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2020</v>
      </c>
      <c r="I39" s="612" t="s">
        <v>1994</v>
      </c>
      <c r="J39" s="612" t="s">
        <v>1994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2020</v>
      </c>
      <c r="I40" s="612" t="s">
        <v>1994</v>
      </c>
      <c r="J40" s="612" t="s">
        <v>1994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1994</v>
      </c>
      <c r="J41" s="612" t="s">
        <v>1994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1994</v>
      </c>
      <c r="J42" s="612" t="s">
        <v>1994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10"/>
      <c r="D47" s="710"/>
      <c r="E47" s="710"/>
      <c r="F47" s="71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59" priority="1">
      <formula>MAX(FREQUENCY(IF(ISNUMBER(SEARCH(M6, $K$7:$K$44)), ROW($K$7:$K$44)), IF(ISNUMBER(SEARCH(M6, $K$7:$K$44))=FALSE, ROW($K$7:$K$44)))) &gt; 12</formula>
    </cfRule>
    <cfRule type="expression" dxfId="58" priority="2">
      <formula>MAX(FREQUENCY(IF(ISNUMBER(SEARCH(M6, $E$7:$E$44)), ROW($E$7:$E$44)), IF(ISNUMBER(SEARCH(M6, $E$7:$E$44))=FALSE, ROW($E$7:$E$44)))) &gt; 12</formula>
    </cfRule>
    <cfRule type="expression" dxfId="57" priority="3">
      <formula>MAX(FREQUENCY(IF(ISNUMBER(SEARCH(M6, $F$7:$F$44)), ROW($F$7:$F$44)), IF(ISNUMBER(SEARCH(M6, $F$7:$F$44))=FALSE, ROW($F$7:$F$44)))) &gt; 12</formula>
    </cfRule>
    <cfRule type="expression" dxfId="56" priority="4">
      <formula>MAX(FREQUENCY(IF(ISNUMBER(SEARCH(M6, $G$7:$G$44)), ROW($G$7:$G$44)), IF(ISNUMBER(SEARCH(M6, $G$7:$G$44))=FALSE, ROW($G$7:$G$44)))) &gt; 12</formula>
    </cfRule>
    <cfRule type="expression" dxfId="55" priority="5">
      <formula>MAX(FREQUENCY(IF(ISNUMBER(SEARCH(M6, $H$7:$H$44)), ROW($H$7:$H$44)), IF(ISNUMBER(SEARCH(M6, $H$7:$H$44))=FALSE, ROW($H$7:$H$44)))) &gt; 12</formula>
    </cfRule>
    <cfRule type="expression" dxfId="54" priority="6">
      <formula>MAX(FREQUENCY(IF(ISNUMBER(SEARCH(M6, $I$7:$I$44)), ROW($I$7:$I$44)), IF(ISNUMBER(SEARCH(M6, $I$7:$I$44))=FALSE, ROW($I$7:$I$44)))) &gt; 12</formula>
    </cfRule>
    <cfRule type="expression" dxfId="53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52" priority="8">
      <formula>AND(ISNUMBER(N6), N6&gt;=5, NOT(ISBLANK(O6)))</formula>
    </cfRule>
    <cfRule type="expression" dxfId="51" priority="9">
      <formula>AND(ISNUMBER(N6), N6&gt;=5)</formula>
    </cfRule>
    <cfRule type="expression" dxfId="50" priority="10">
      <formula>AND(ISNUMBER(N6), N6&lt;5, NOT(ISBLANK(O6)))</formula>
    </cfRule>
    <cfRule type="expression" dxfId="49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1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31" t="s">
        <v>77</v>
      </c>
      <c r="C1" s="731"/>
      <c r="D1" s="731"/>
      <c r="E1" s="731"/>
      <c r="F1" s="731"/>
      <c r="G1" s="731"/>
      <c r="H1" s="731"/>
      <c r="I1" s="731"/>
      <c r="J1" s="731"/>
      <c r="K1" s="73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2021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5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7" t="s">
        <v>80</v>
      </c>
      <c r="N5" s="442" t="s">
        <v>81</v>
      </c>
      <c r="O5" s="65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451</v>
      </c>
      <c r="F6" s="605" t="s">
        <v>2022</v>
      </c>
      <c r="G6" s="605" t="s">
        <v>2023</v>
      </c>
      <c r="H6" s="605" t="s">
        <v>2024</v>
      </c>
      <c r="I6" s="605" t="s">
        <v>2023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3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3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21.5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3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3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3"/>
      <c r="F11" s="639" t="s">
        <v>1528</v>
      </c>
      <c r="G11" s="639" t="s">
        <v>2025</v>
      </c>
      <c r="H11" s="639" t="s">
        <v>1528</v>
      </c>
      <c r="I11" s="639" t="s">
        <v>2025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3"/>
      <c r="F12" s="639" t="s">
        <v>1528</v>
      </c>
      <c r="G12" s="639" t="s">
        <v>2025</v>
      </c>
      <c r="H12" s="639" t="s">
        <v>1528</v>
      </c>
      <c r="I12" s="639" t="s">
        <v>2025</v>
      </c>
      <c r="J12" s="583" t="s">
        <v>259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3"/>
      <c r="F13" s="639" t="s">
        <v>1528</v>
      </c>
      <c r="G13" s="639" t="s">
        <v>2025</v>
      </c>
      <c r="H13" s="639" t="s">
        <v>1528</v>
      </c>
      <c r="I13" s="639" t="s">
        <v>2025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61</v>
      </c>
      <c r="N13" s="326">
        <f>COUNTIF(E7:K44, "*Tai Wei*")/2</f>
        <v>0</v>
      </c>
      <c r="O13" s="285" t="s">
        <v>2026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3"/>
      <c r="F14" s="642" t="s">
        <v>2027</v>
      </c>
      <c r="G14" s="587" t="s">
        <v>2028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3"/>
      <c r="F15" s="642" t="s">
        <v>2027</v>
      </c>
      <c r="G15" s="642" t="s">
        <v>2029</v>
      </c>
      <c r="H15" s="585" t="s">
        <v>2030</v>
      </c>
      <c r="I15" s="627" t="s">
        <v>261</v>
      </c>
      <c r="J15" s="583" t="s">
        <v>2031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64</v>
      </c>
      <c r="N15" s="326">
        <f>COUNTIF(E7:K44, "*Haikal*")/2</f>
        <v>0</v>
      </c>
      <c r="O15" s="285" t="s">
        <v>1997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3"/>
      <c r="F16" s="642" t="s">
        <v>2027</v>
      </c>
      <c r="G16" s="642" t="s">
        <v>2029</v>
      </c>
      <c r="H16" s="585" t="s">
        <v>2030</v>
      </c>
      <c r="I16" s="627" t="s">
        <v>287</v>
      </c>
      <c r="J16" s="583" t="s">
        <v>2031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65</v>
      </c>
      <c r="N16" s="326">
        <f>COUNTIF(E7:K44, "*Michael*")/2</f>
        <v>0</v>
      </c>
      <c r="O16" s="285" t="s">
        <v>2026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3"/>
      <c r="F17" s="587" t="s">
        <v>2032</v>
      </c>
      <c r="G17" s="662" t="s">
        <v>2033</v>
      </c>
      <c r="H17" s="585" t="s">
        <v>2030</v>
      </c>
      <c r="I17" s="627" t="s">
        <v>287</v>
      </c>
      <c r="J17" s="583" t="s">
        <v>2031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9" t="s">
        <v>66</v>
      </c>
      <c r="N17" s="326">
        <f>SUM(COUNTIFS(E7:K43, "*Maxwell*"))/2</f>
        <v>0</v>
      </c>
      <c r="O17" s="656" t="s">
        <v>2026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3"/>
      <c r="F18" s="587" t="s">
        <v>2034</v>
      </c>
      <c r="G18" s="663" t="s">
        <v>2035</v>
      </c>
      <c r="H18" s="585" t="s">
        <v>2001</v>
      </c>
      <c r="I18" s="627" t="s">
        <v>287</v>
      </c>
      <c r="J18" s="583" t="s">
        <v>2031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3"/>
      <c r="F19" s="587" t="s">
        <v>2034</v>
      </c>
      <c r="G19" s="663" t="s">
        <v>2036</v>
      </c>
      <c r="H19" s="585" t="s">
        <v>2001</v>
      </c>
      <c r="I19" s="663" t="s">
        <v>2037</v>
      </c>
      <c r="J19" s="583" t="s">
        <v>2031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3"/>
      <c r="F20" s="587" t="s">
        <v>2038</v>
      </c>
      <c r="G20" s="663" t="s">
        <v>2036</v>
      </c>
      <c r="H20" s="585" t="s">
        <v>1994</v>
      </c>
      <c r="I20" s="663" t="s">
        <v>2039</v>
      </c>
      <c r="J20" s="583" t="s">
        <v>2031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3"/>
      <c r="F21" s="587" t="s">
        <v>2038</v>
      </c>
      <c r="G21" s="663" t="s">
        <v>2036</v>
      </c>
      <c r="H21" s="585" t="s">
        <v>1994</v>
      </c>
      <c r="I21" s="676" t="s">
        <v>2039</v>
      </c>
      <c r="J21" s="583" t="s">
        <v>2031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9" t="s">
        <v>70</v>
      </c>
      <c r="N21" s="327">
        <f>COUNTIF(E7:K44, "*Marlon*")/2</f>
        <v>0</v>
      </c>
      <c r="O21" s="285" t="s">
        <v>2040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3"/>
      <c r="F22" s="587" t="s">
        <v>2038</v>
      </c>
      <c r="G22" s="663" t="s">
        <v>2036</v>
      </c>
      <c r="H22" s="585" t="s">
        <v>2041</v>
      </c>
      <c r="I22" s="676" t="s">
        <v>2039</v>
      </c>
      <c r="J22" s="583" t="s">
        <v>2005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1" t="s">
        <v>108</v>
      </c>
      <c r="N22" s="637">
        <f>COUNTIF(E7:K44, "*QiAn*")/2</f>
        <v>5.5</v>
      </c>
      <c r="O22" s="65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3"/>
      <c r="F23" s="642" t="s">
        <v>2042</v>
      </c>
      <c r="G23" s="663" t="s">
        <v>2043</v>
      </c>
      <c r="H23" s="675" t="s">
        <v>2044</v>
      </c>
      <c r="I23" s="676" t="s">
        <v>2045</v>
      </c>
      <c r="J23" s="583" t="s">
        <v>2046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3"/>
      <c r="F24" s="642" t="s">
        <v>2042</v>
      </c>
      <c r="G24" s="663" t="s">
        <v>2047</v>
      </c>
      <c r="H24" s="675" t="s">
        <v>2048</v>
      </c>
      <c r="I24" s="676" t="s">
        <v>2045</v>
      </c>
      <c r="J24" s="583" t="s">
        <v>2046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300</v>
      </c>
      <c r="N24" s="349">
        <f>COUNTIF(E7:K44, "*Foo*")/2</f>
        <v>0</v>
      </c>
      <c r="O24" s="326" t="s">
        <v>2049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3"/>
      <c r="F25" s="642" t="s">
        <v>2042</v>
      </c>
      <c r="G25" s="663" t="s">
        <v>2050</v>
      </c>
      <c r="H25" s="675" t="s">
        <v>2051</v>
      </c>
      <c r="I25" s="663" t="s">
        <v>2052</v>
      </c>
      <c r="J25" s="583" t="s">
        <v>2046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2005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3"/>
      <c r="F26" s="642" t="s">
        <v>2042</v>
      </c>
      <c r="G26" s="663" t="s">
        <v>2050</v>
      </c>
      <c r="H26" s="675" t="s">
        <v>2051</v>
      </c>
      <c r="I26" s="663" t="s">
        <v>2053</v>
      </c>
      <c r="J26" s="583" t="s">
        <v>2046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2010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3"/>
      <c r="F27" s="628" t="s">
        <v>2054</v>
      </c>
      <c r="G27" s="663" t="s">
        <v>2047</v>
      </c>
      <c r="H27" s="585" t="s">
        <v>2051</v>
      </c>
      <c r="I27" s="663" t="s">
        <v>2055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2" t="s">
        <v>2012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3"/>
      <c r="F28" s="628" t="s">
        <v>2054</v>
      </c>
      <c r="G28" s="663" t="s">
        <v>2056</v>
      </c>
      <c r="H28" s="585" t="s">
        <v>2048</v>
      </c>
      <c r="I28" s="663" t="s">
        <v>2055</v>
      </c>
      <c r="J28" s="583" t="s">
        <v>2046</v>
      </c>
      <c r="K28" s="608" t="s">
        <v>475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3" t="s">
        <v>2014</v>
      </c>
      <c r="N28" s="462">
        <f>COUNTIF(E7:K44, "*Zi Ming*")/2</f>
        <v>7</v>
      </c>
      <c r="O28" s="657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3"/>
      <c r="F29" s="628" t="s">
        <v>1062</v>
      </c>
      <c r="G29" s="663" t="s">
        <v>2057</v>
      </c>
      <c r="H29" s="585" t="s">
        <v>2048</v>
      </c>
      <c r="I29" s="663" t="s">
        <v>2010</v>
      </c>
      <c r="J29" s="583" t="s">
        <v>2046</v>
      </c>
      <c r="K29" s="608" t="s">
        <v>475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4" t="s">
        <v>2058</v>
      </c>
      <c r="N29" s="646">
        <f>COUNTIF(E7:K44, "*Heng*")/2</f>
        <v>3.5</v>
      </c>
      <c r="O29" s="658" t="s">
        <v>2059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3"/>
      <c r="F30" s="628" t="s">
        <v>1062</v>
      </c>
      <c r="G30" s="663" t="s">
        <v>2057</v>
      </c>
      <c r="H30" s="585" t="s">
        <v>2060</v>
      </c>
      <c r="I30" s="663" t="s">
        <v>2061</v>
      </c>
      <c r="J30" s="583" t="s">
        <v>2046</v>
      </c>
      <c r="K30" s="608" t="s">
        <v>475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3"/>
      <c r="F31" s="628" t="s">
        <v>1062</v>
      </c>
      <c r="G31" s="627" t="s">
        <v>1994</v>
      </c>
      <c r="H31" s="585" t="s">
        <v>2060</v>
      </c>
      <c r="I31" s="663" t="s">
        <v>2061</v>
      </c>
      <c r="J31" s="583" t="s">
        <v>2046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3"/>
      <c r="F32" s="628" t="s">
        <v>1062</v>
      </c>
      <c r="G32" s="627" t="s">
        <v>1994</v>
      </c>
      <c r="H32" s="585" t="s">
        <v>1998</v>
      </c>
      <c r="I32" s="663" t="s">
        <v>2061</v>
      </c>
      <c r="J32" s="583" t="s">
        <v>2046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3"/>
      <c r="F33" s="628" t="s">
        <v>1062</v>
      </c>
      <c r="G33" s="627" t="s">
        <v>2062</v>
      </c>
      <c r="H33" s="585" t="s">
        <v>1998</v>
      </c>
      <c r="I33" s="663" t="s">
        <v>2061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3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4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2063</v>
      </c>
      <c r="B46" s="668"/>
      <c r="C46" s="217" t="s">
        <v>2064</v>
      </c>
      <c r="D46" t="s">
        <v>1939</v>
      </c>
      <c r="I46" s="199"/>
      <c r="M46" s="61"/>
      <c r="N46" s="62"/>
      <c r="O46" s="61"/>
    </row>
    <row r="47" spans="1:20" x14ac:dyDescent="0.2">
      <c r="A47" t="s">
        <v>2065</v>
      </c>
      <c r="B47" s="665"/>
      <c r="C47" s="217" t="s">
        <v>2064</v>
      </c>
      <c r="D47" s="255" t="s">
        <v>2066</v>
      </c>
      <c r="M47" s="61"/>
      <c r="N47" s="62"/>
      <c r="O47" s="61"/>
    </row>
    <row r="48" spans="1:20" x14ac:dyDescent="0.2">
      <c r="A48" t="s">
        <v>2067</v>
      </c>
      <c r="B48" s="667"/>
      <c r="C48" s="666" t="s">
        <v>2064</v>
      </c>
      <c r="D48" s="61" t="s">
        <v>2068</v>
      </c>
      <c r="M48" s="61"/>
      <c r="N48" s="62"/>
      <c r="O48" s="61"/>
    </row>
    <row r="49" spans="1:15" x14ac:dyDescent="0.2">
      <c r="A49" t="s">
        <v>2069</v>
      </c>
      <c r="B49" s="669"/>
      <c r="C49" s="666" t="s">
        <v>2064</v>
      </c>
      <c r="D49" s="255" t="s">
        <v>2070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2071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48" priority="1">
      <formula>MAX(FREQUENCY(IF(ISNUMBER(SEARCH(M6, $K$7:$K$44)), ROW($K$7:$K$44)), IF(ISNUMBER(SEARCH(M6, $K$7:$K$44))=FALSE, ROW($K$7:$K$44)))) &gt; 12</formula>
    </cfRule>
    <cfRule type="expression" dxfId="47" priority="2">
      <formula>MAX(FREQUENCY(IF(ISNUMBER(SEARCH(M6, $E$7:$E$44)), ROW($E$7:$E$44)), IF(ISNUMBER(SEARCH(M6, $E$7:$E$44))=FALSE, ROW($E$7:$E$44)))) &gt; 12</formula>
    </cfRule>
    <cfRule type="expression" dxfId="46" priority="3">
      <formula>MAX(FREQUENCY(IF(ISNUMBER(SEARCH(M6, $F$7:$F$44)), ROW($F$7:$F$44)), IF(ISNUMBER(SEARCH(M6, $F$7:$F$44))=FALSE, ROW($F$7:$F$44)))) &gt; 12</formula>
    </cfRule>
    <cfRule type="expression" dxfId="45" priority="4">
      <formula>MAX(FREQUENCY(IF(ISNUMBER(SEARCH(M6, $G$7:$G$44)), ROW($G$7:$G$44)), IF(ISNUMBER(SEARCH(M6, $G$7:$G$44))=FALSE, ROW($G$7:$G$44)))) &gt; 12</formula>
    </cfRule>
    <cfRule type="expression" dxfId="44" priority="5">
      <formula>MAX(FREQUENCY(IF(ISNUMBER(SEARCH(M6, $H$7:$H$44)), ROW($H$7:$H$44)), IF(ISNUMBER(SEARCH(M6, $H$7:$H$44))=FALSE, ROW($H$7:$H$44)))) &gt; 12</formula>
    </cfRule>
    <cfRule type="expression" dxfId="43" priority="6">
      <formula>MAX(FREQUENCY(IF(ISNUMBER(SEARCH(M6, $I$7:$I$44)), ROW($I$7:$I$44)), IF(ISNUMBER(SEARCH(M6, $I$7:$I$44))=FALSE, ROW($I$7:$I$44)))) &gt; 12</formula>
    </cfRule>
    <cfRule type="expression" dxfId="4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1" priority="8">
      <formula>AND(ISNUMBER(N6), N6&gt;=5, NOT(ISBLANK(O6)))</formula>
    </cfRule>
    <cfRule type="expression" dxfId="40" priority="9">
      <formula>AND(ISNUMBER(N6), N6&gt;=5)</formula>
    </cfRule>
    <cfRule type="expression" dxfId="39" priority="10">
      <formula>AND(ISNUMBER(N6), N6&lt;5, NOT(ISBLANK(O6)))</formula>
    </cfRule>
    <cfRule type="expression" dxfId="38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abSelected="1" topLeftCell="I1" zoomScale="115" zoomScaleNormal="115" workbookViewId="0">
      <selection activeCell="H28" sqref="H28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11" width="25.6914062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2072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7" t="s">
        <v>80</v>
      </c>
      <c r="N5" s="442" t="s">
        <v>81</v>
      </c>
      <c r="O5" s="670" t="s">
        <v>82</v>
      </c>
      <c r="P5" s="376" t="s">
        <v>2073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2074</v>
      </c>
      <c r="F6" s="605" t="s">
        <v>2074</v>
      </c>
      <c r="G6" s="605" t="s">
        <v>2074</v>
      </c>
      <c r="H6" s="605" t="s">
        <v>2074</v>
      </c>
      <c r="I6" s="605" t="s">
        <v>2074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0</v>
      </c>
      <c r="O6" s="637" t="s">
        <v>587</v>
      </c>
      <c r="P6" s="672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8</v>
      </c>
      <c r="O7" s="637"/>
      <c r="P7" s="673">
        <f>SUM('1 June 2024'!N7,'3 June 2024 '!N7,'10 June 2024 '!N7,'17 June 2024  '!N7,'24 June 2024 '!N7)</f>
        <v>27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17</v>
      </c>
      <c r="O8" s="637"/>
      <c r="P8" s="673">
        <f>SUM('1 June 2024'!N8,'3 June 2024 '!N8,'10 June 2024 '!N8,'17 June 2024  '!N8,'24 June 2024 '!N8)</f>
        <v>53.5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57</v>
      </c>
      <c r="N9" s="326">
        <f>COUNTIF(E7:K44, "*Rafi*")/2</f>
        <v>2</v>
      </c>
      <c r="O9" s="637" t="s">
        <v>587</v>
      </c>
      <c r="P9" s="673">
        <f>SUM('1 June 2024'!N9,'3 June 2024 '!N9,'10 June 2024 '!N9,'17 June 2024  '!N9,'24 June 2024 '!N9)</f>
        <v>17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58</v>
      </c>
      <c r="N10" s="552">
        <f>COUNTIF(E7:K44, "*Wei Yen*")/2</f>
        <v>2</v>
      </c>
      <c r="O10" s="637" t="s">
        <v>2144</v>
      </c>
      <c r="P10" s="673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9" t="s">
        <v>2075</v>
      </c>
      <c r="F11" s="639" t="s">
        <v>2075</v>
      </c>
      <c r="G11" s="639" t="s">
        <v>2075</v>
      </c>
      <c r="H11" s="640" t="s">
        <v>2075</v>
      </c>
      <c r="I11" s="641" t="s">
        <v>2075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59</v>
      </c>
      <c r="N11" s="326">
        <f>COUNTIF(E7:K44, "*Nicholas*")/2</f>
        <v>0</v>
      </c>
      <c r="O11" s="637" t="s">
        <v>1973</v>
      </c>
      <c r="P11" s="673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9" t="s">
        <v>2075</v>
      </c>
      <c r="F12" s="639" t="s">
        <v>2075</v>
      </c>
      <c r="G12" s="639" t="s">
        <v>2075</v>
      </c>
      <c r="H12" s="640" t="s">
        <v>2075</v>
      </c>
      <c r="I12" s="641" t="s">
        <v>2075</v>
      </c>
      <c r="J12" s="736" t="s">
        <v>957</v>
      </c>
      <c r="K12" s="737" t="s">
        <v>2147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259</v>
      </c>
      <c r="N12" s="326">
        <f>SUM(COUNTIFS(E7:K44,"*Vanness*"))/2</f>
        <v>20.5</v>
      </c>
      <c r="O12" s="671" t="s">
        <v>93</v>
      </c>
      <c r="P12" s="673">
        <f>SUM('1 June 2024'!N12,'3 June 2024 '!N12,'10 June 2024 '!N12,'17 June 2024  '!N12,'24 June 2024 '!N12)</f>
        <v>75.5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9" t="s">
        <v>2075</v>
      </c>
      <c r="F13" s="639" t="s">
        <v>2075</v>
      </c>
      <c r="G13" s="639" t="s">
        <v>2075</v>
      </c>
      <c r="H13" s="640" t="s">
        <v>2075</v>
      </c>
      <c r="I13" s="641" t="s">
        <v>2075</v>
      </c>
      <c r="J13" s="736" t="s">
        <v>957</v>
      </c>
      <c r="K13" s="737" t="s">
        <v>2147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61</v>
      </c>
      <c r="N13" s="326">
        <f>COUNTIF(E7:K44, "*Tai Wei*")/2</f>
        <v>2</v>
      </c>
      <c r="O13" s="637" t="s">
        <v>2076</v>
      </c>
      <c r="P13" s="673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2077</v>
      </c>
      <c r="F14" s="587" t="s">
        <v>2077</v>
      </c>
      <c r="G14" s="681" t="s">
        <v>2078</v>
      </c>
      <c r="H14" s="664" t="s">
        <v>2079</v>
      </c>
      <c r="I14" s="627" t="s">
        <v>2010</v>
      </c>
      <c r="J14" s="736" t="s">
        <v>957</v>
      </c>
      <c r="K14" s="737" t="s">
        <v>2148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62</v>
      </c>
      <c r="N14" s="326">
        <f>COUNTIF(E7:K44, "*Vijay*")/2</f>
        <v>0</v>
      </c>
      <c r="O14" s="637" t="s">
        <v>1973</v>
      </c>
      <c r="P14" s="673">
        <f>SUM('1 June 2024'!N14,'3 June 2024 '!N14,'10 June 2024 '!N14,'17 June 2024  '!N14,'24 June 2024 '!N14)</f>
        <v>4.5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62" t="s">
        <v>2080</v>
      </c>
      <c r="F15" s="677" t="s">
        <v>2077</v>
      </c>
      <c r="G15" s="683" t="s">
        <v>2081</v>
      </c>
      <c r="H15" s="664" t="s">
        <v>2079</v>
      </c>
      <c r="I15" s="627" t="s">
        <v>2062</v>
      </c>
      <c r="J15" s="736" t="s">
        <v>957</v>
      </c>
      <c r="K15" s="737" t="s">
        <v>2148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64</v>
      </c>
      <c r="N15" s="326">
        <f>COUNTIF(E7:K44, "*Haikal*")/2</f>
        <v>0</v>
      </c>
      <c r="O15" s="637" t="s">
        <v>1997</v>
      </c>
      <c r="P15" s="673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62" t="s">
        <v>2082</v>
      </c>
      <c r="F16" s="678" t="s">
        <v>2077</v>
      </c>
      <c r="G16" s="683" t="s">
        <v>2081</v>
      </c>
      <c r="H16" s="664" t="s">
        <v>2083</v>
      </c>
      <c r="I16" s="627" t="s">
        <v>2084</v>
      </c>
      <c r="J16" s="736" t="s">
        <v>957</v>
      </c>
      <c r="K16" s="737" t="s">
        <v>2148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65</v>
      </c>
      <c r="N16" s="326">
        <f>COUNTIF(E7:K44, "*Michael*")/2</f>
        <v>0</v>
      </c>
      <c r="O16" s="637" t="s">
        <v>2026</v>
      </c>
      <c r="P16" s="673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62" t="s">
        <v>2082</v>
      </c>
      <c r="F17" s="679" t="s">
        <v>2085</v>
      </c>
      <c r="G17" s="683" t="s">
        <v>2081</v>
      </c>
      <c r="H17" s="664" t="s">
        <v>2083</v>
      </c>
      <c r="I17" s="627" t="s">
        <v>2086</v>
      </c>
      <c r="J17" s="736" t="s">
        <v>957</v>
      </c>
      <c r="K17" s="737" t="s">
        <v>2148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9" t="s">
        <v>66</v>
      </c>
      <c r="N17" s="326">
        <f>SUM(COUNTIFS(E7:K43, "*Maxwell*"))/2</f>
        <v>0</v>
      </c>
      <c r="O17" s="315" t="s">
        <v>2026</v>
      </c>
      <c r="P17" s="673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62" t="s">
        <v>2087</v>
      </c>
      <c r="F18" s="679" t="s">
        <v>2088</v>
      </c>
      <c r="G18" s="683" t="s">
        <v>2081</v>
      </c>
      <c r="H18" s="680" t="s">
        <v>2089</v>
      </c>
      <c r="I18" s="627" t="s">
        <v>2086</v>
      </c>
      <c r="J18" s="736" t="s">
        <v>957</v>
      </c>
      <c r="K18" s="737" t="s">
        <v>2148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67</v>
      </c>
      <c r="N18" s="551">
        <f>COUNTIF(E7:K44, "*Jia Leong*")/2</f>
        <v>0</v>
      </c>
      <c r="O18" s="637" t="s">
        <v>2026</v>
      </c>
      <c r="P18" s="673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62" t="s">
        <v>2087</v>
      </c>
      <c r="F19" s="679" t="s">
        <v>2090</v>
      </c>
      <c r="G19" s="683" t="s">
        <v>2091</v>
      </c>
      <c r="H19" s="680" t="s">
        <v>2089</v>
      </c>
      <c r="I19" s="627" t="s">
        <v>2084</v>
      </c>
      <c r="J19" s="736" t="s">
        <v>957</v>
      </c>
      <c r="K19" s="737" t="s">
        <v>2148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68</v>
      </c>
      <c r="N19" s="326">
        <f>COUNTIF(E7:K44, "*Shaun*")/2</f>
        <v>8</v>
      </c>
      <c r="O19" s="637"/>
      <c r="P19" s="673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62" t="s">
        <v>2087</v>
      </c>
      <c r="F20" s="679" t="s">
        <v>2090</v>
      </c>
      <c r="G20" s="683" t="s">
        <v>2091</v>
      </c>
      <c r="H20" s="680" t="s">
        <v>2089</v>
      </c>
      <c r="I20" s="627" t="s">
        <v>2086</v>
      </c>
      <c r="J20" s="736" t="s">
        <v>957</v>
      </c>
      <c r="K20" s="737" t="s">
        <v>2148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104</v>
      </c>
      <c r="N20" s="326">
        <f>COUNTIF(E7:K44, "*Angel*")/2</f>
        <v>0</v>
      </c>
      <c r="O20" s="637" t="s">
        <v>105</v>
      </c>
      <c r="P20" s="673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62" t="s">
        <v>2087</v>
      </c>
      <c r="F21" s="679" t="s">
        <v>2092</v>
      </c>
      <c r="G21" s="683" t="s">
        <v>2091</v>
      </c>
      <c r="H21" s="680" t="s">
        <v>2089</v>
      </c>
      <c r="I21" s="627" t="s">
        <v>2093</v>
      </c>
      <c r="J21" s="736" t="s">
        <v>957</v>
      </c>
      <c r="K21" s="737" t="s">
        <v>2148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9" t="s">
        <v>70</v>
      </c>
      <c r="N21" s="327">
        <f>COUNTIF(E7:K44, "*Marlon*")/2</f>
        <v>0</v>
      </c>
      <c r="O21" s="637" t="s">
        <v>1997</v>
      </c>
      <c r="P21" s="673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62" t="s">
        <v>2087</v>
      </c>
      <c r="F22" s="679" t="s">
        <v>2092</v>
      </c>
      <c r="G22" s="683" t="s">
        <v>2094</v>
      </c>
      <c r="H22" s="680" t="s">
        <v>2140</v>
      </c>
      <c r="I22" s="627" t="s">
        <v>2093</v>
      </c>
      <c r="J22" s="736" t="s">
        <v>957</v>
      </c>
      <c r="K22" s="737" t="s">
        <v>2148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1" t="s">
        <v>108</v>
      </c>
      <c r="N22" s="637">
        <f>COUNTIF(E7:K44, "*QiAn*")/2</f>
        <v>8.5</v>
      </c>
      <c r="O22" s="462"/>
      <c r="P22" s="673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62" t="s">
        <v>2087</v>
      </c>
      <c r="F23" s="662" t="s">
        <v>2095</v>
      </c>
      <c r="G23" s="682" t="s">
        <v>2005</v>
      </c>
      <c r="H23" s="664" t="s">
        <v>2142</v>
      </c>
      <c r="I23" s="663" t="s">
        <v>2145</v>
      </c>
      <c r="J23" s="583" t="s">
        <v>957</v>
      </c>
      <c r="K23" s="737" t="s">
        <v>2148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161</v>
      </c>
      <c r="N23" s="637">
        <f>COUNTIF(E7:K44, "*Wei Jun*")/2</f>
        <v>6</v>
      </c>
      <c r="O23" s="417"/>
      <c r="P23" s="673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62" t="s">
        <v>2096</v>
      </c>
      <c r="F24" s="662" t="s">
        <v>2085</v>
      </c>
      <c r="G24" s="663" t="s">
        <v>2097</v>
      </c>
      <c r="H24" s="664" t="s">
        <v>2056</v>
      </c>
      <c r="I24" s="663" t="s">
        <v>2145</v>
      </c>
      <c r="J24" s="583"/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300</v>
      </c>
      <c r="N24" s="349">
        <f>COUNTIF(E7:K44, "*Foo*")/2</f>
        <v>0</v>
      </c>
      <c r="O24" s="417" t="s">
        <v>2026</v>
      </c>
      <c r="P24" s="673">
        <f>SUM('1 June 2024'!N24,'3 June 2024 '!N24,'10 June 2024 '!N24,'17 June 2024  '!N24,'24 June 2024 '!N24)</f>
        <v>23.5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62" t="s">
        <v>2015</v>
      </c>
      <c r="F25" s="662" t="s">
        <v>2092</v>
      </c>
      <c r="G25" s="663" t="s">
        <v>2097</v>
      </c>
      <c r="H25" s="664" t="s">
        <v>2141</v>
      </c>
      <c r="I25" s="663" t="s">
        <v>2146</v>
      </c>
      <c r="J25" s="583" t="s">
        <v>259</v>
      </c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2005</v>
      </c>
      <c r="N25" s="349">
        <f>COUNTIF(E7:K44, "*Ivan*")/2</f>
        <v>24</v>
      </c>
      <c r="O25" s="417"/>
      <c r="P25" s="673">
        <f>SUM('10 June 2024 '!N25,'17 June 2024  '!N25,'24 June 2024 '!N25)</f>
        <v>61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62" t="s">
        <v>2098</v>
      </c>
      <c r="F26" s="662" t="s">
        <v>2085</v>
      </c>
      <c r="G26" s="663" t="s">
        <v>2097</v>
      </c>
      <c r="H26" s="664" t="s">
        <v>2141</v>
      </c>
      <c r="I26" s="627" t="s">
        <v>2143</v>
      </c>
      <c r="J26" s="583" t="s">
        <v>259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2010</v>
      </c>
      <c r="N26" s="349">
        <f>COUNTIF(E7:K44, "*Rahhulann*")/2</f>
        <v>54</v>
      </c>
      <c r="O26" s="417"/>
      <c r="P26" s="673">
        <f>SUM('10 June 2024 '!N26,'17 June 2024  '!N26,'24 June 2024 '!N26)</f>
        <v>96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62" t="s">
        <v>2087</v>
      </c>
      <c r="F27" s="663" t="s">
        <v>2079</v>
      </c>
      <c r="G27" s="663" t="s">
        <v>2097</v>
      </c>
      <c r="H27" s="664" t="s">
        <v>2149</v>
      </c>
      <c r="I27" s="627" t="s">
        <v>2143</v>
      </c>
      <c r="J27" s="583" t="s">
        <v>259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2" t="s">
        <v>2012</v>
      </c>
      <c r="N27" s="637">
        <f>COUNTIF(E7:K44, "*Lucas*")/2</f>
        <v>10</v>
      </c>
      <c r="O27" s="417"/>
      <c r="P27" s="673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62" t="s">
        <v>2087</v>
      </c>
      <c r="F28" s="663" t="s">
        <v>2099</v>
      </c>
      <c r="G28" s="663" t="s">
        <v>2097</v>
      </c>
      <c r="H28" s="664" t="s">
        <v>2078</v>
      </c>
      <c r="I28" s="627" t="s">
        <v>2100</v>
      </c>
      <c r="J28" s="583" t="s">
        <v>259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2014</v>
      </c>
      <c r="N28" s="685">
        <f>COUNTIF(E7:K44, "*Zi Ming*")/2</f>
        <v>23.5</v>
      </c>
      <c r="O28" s="685"/>
      <c r="P28" s="686">
        <f>SUM('10 June 2024 '!N28,'17 June 2024  '!N28,'24 June 2024 '!N28)</f>
        <v>30.5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2042</v>
      </c>
      <c r="F29" s="663" t="s">
        <v>2099</v>
      </c>
      <c r="G29" s="663" t="s">
        <v>2097</v>
      </c>
      <c r="H29" s="664" t="s">
        <v>2015</v>
      </c>
      <c r="I29" s="628" t="s">
        <v>2015</v>
      </c>
      <c r="J29" s="583" t="s">
        <v>259</v>
      </c>
      <c r="K29" s="608" t="s">
        <v>259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9" t="s">
        <v>2058</v>
      </c>
      <c r="N29" s="417">
        <f>COUNTIF(E7:K44, "*Heng*")/2</f>
        <v>5.5</v>
      </c>
      <c r="O29" s="417"/>
      <c r="P29" s="673">
        <f>SUM('17 June 2024  '!N28,'24 June 2024 '!N29)</f>
        <v>12.5</v>
      </c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63" t="s">
        <v>2097</v>
      </c>
      <c r="H30" s="664" t="s">
        <v>2015</v>
      </c>
      <c r="I30" s="663" t="s">
        <v>2015</v>
      </c>
      <c r="J30" s="583" t="s">
        <v>259</v>
      </c>
      <c r="K30" s="608" t="s">
        <v>259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7" t="s">
        <v>2101</v>
      </c>
      <c r="N30" s="418">
        <f>COUNTIF(E7:K44, "*Phay*")/2</f>
        <v>0</v>
      </c>
      <c r="O30" s="418" t="s">
        <v>2102</v>
      </c>
      <c r="P30" s="674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63" t="s">
        <v>2103</v>
      </c>
      <c r="H31" s="664" t="s">
        <v>2015</v>
      </c>
      <c r="I31" s="663" t="s">
        <v>2104</v>
      </c>
      <c r="J31" s="583" t="s">
        <v>259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63" t="s">
        <v>2105</v>
      </c>
      <c r="H32" s="585" t="s">
        <v>2010</v>
      </c>
      <c r="I32" s="663" t="s">
        <v>2106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63" t="s">
        <v>2107</v>
      </c>
      <c r="H33" s="585" t="s">
        <v>2010</v>
      </c>
      <c r="I33" s="663" t="s">
        <v>2104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2108</v>
      </c>
      <c r="H34" s="612"/>
      <c r="I34" s="612" t="s">
        <v>2109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2108</v>
      </c>
      <c r="H35" s="612"/>
      <c r="I35" s="612" t="s">
        <v>2109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2005</v>
      </c>
      <c r="H36" s="612"/>
      <c r="I36" s="612" t="s">
        <v>2109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2005</v>
      </c>
      <c r="H37" s="612"/>
      <c r="I37" s="612" t="s">
        <v>2109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2005</v>
      </c>
      <c r="H38" s="613"/>
      <c r="I38" s="612" t="s">
        <v>2109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2005</v>
      </c>
      <c r="H39" s="613"/>
      <c r="I39" s="612" t="s">
        <v>2109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2005</v>
      </c>
      <c r="H40" s="614"/>
      <c r="I40" s="612" t="s">
        <v>2110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2005</v>
      </c>
      <c r="H41" s="615"/>
      <c r="I41" s="612" t="s">
        <v>2109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2005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30"/>
      <c r="F44" s="688"/>
      <c r="G44" s="690"/>
      <c r="H44" s="689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2063</v>
      </c>
      <c r="B46" s="668"/>
      <c r="C46" s="217" t="s">
        <v>2064</v>
      </c>
      <c r="D46" t="s">
        <v>1939</v>
      </c>
      <c r="I46" s="199"/>
      <c r="M46" s="61"/>
      <c r="N46" s="62"/>
      <c r="O46" s="61"/>
    </row>
    <row r="47" spans="1:20" ht="15" customHeight="1" x14ac:dyDescent="0.2">
      <c r="A47" t="s">
        <v>2065</v>
      </c>
      <c r="B47" s="665"/>
      <c r="C47" s="217" t="s">
        <v>2064</v>
      </c>
      <c r="D47" s="255" t="s">
        <v>2066</v>
      </c>
      <c r="F47" s="569"/>
      <c r="M47" s="61"/>
      <c r="N47" s="62"/>
      <c r="O47" s="61"/>
    </row>
    <row r="48" spans="1:20" ht="15" customHeight="1" x14ac:dyDescent="0.2">
      <c r="A48" t="s">
        <v>2111</v>
      </c>
      <c r="B48" s="684"/>
      <c r="C48" s="217"/>
      <c r="D48" s="255" t="s">
        <v>2112</v>
      </c>
      <c r="F48" s="569"/>
      <c r="M48" s="61"/>
      <c r="N48" s="62"/>
      <c r="O48" s="61"/>
    </row>
    <row r="49" spans="1:15" ht="15" customHeight="1" x14ac:dyDescent="0.2">
      <c r="A49" t="s">
        <v>2067</v>
      </c>
      <c r="B49" s="667"/>
      <c r="C49" s="666" t="s">
        <v>2064</v>
      </c>
      <c r="D49" s="61" t="s">
        <v>2068</v>
      </c>
      <c r="M49" s="61"/>
      <c r="N49" s="62"/>
      <c r="O49" s="61"/>
    </row>
    <row r="50" spans="1:15" ht="15" customHeight="1" x14ac:dyDescent="0.2">
      <c r="A50" t="s">
        <v>2069</v>
      </c>
      <c r="B50" s="669"/>
      <c r="C50" s="666" t="s">
        <v>2064</v>
      </c>
      <c r="D50" s="255" t="s">
        <v>2070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2071</v>
      </c>
      <c r="M55" s="61"/>
      <c r="N55" s="62"/>
      <c r="O55" s="61"/>
    </row>
    <row r="57" spans="1:15" x14ac:dyDescent="0.2">
      <c r="B57" s="127" t="s">
        <v>134</v>
      </c>
    </row>
    <row r="58" spans="1:15" x14ac:dyDescent="0.2">
      <c r="B58" s="387" t="s">
        <v>136</v>
      </c>
    </row>
  </sheetData>
  <mergeCells count="3">
    <mergeCell ref="B1:K1"/>
    <mergeCell ref="B2:K2"/>
    <mergeCell ref="B3:K3"/>
  </mergeCells>
  <conditionalFormatting sqref="M6:M30">
    <cfRule type="expression" dxfId="37" priority="1">
      <formula>MAX(FREQUENCY(IF(ISNUMBER(SEARCH(M6, $K$7:$K$44)), ROW($K$7:$K$44)), IF(ISNUMBER(SEARCH(M6, $K$7:$K$44))=FALSE, ROW($K$7:$K$44)))) &gt; 12</formula>
    </cfRule>
    <cfRule type="expression" dxfId="36" priority="2">
      <formula>MAX(FREQUENCY(IF(ISNUMBER(SEARCH(M6, $E$7:$E$44)), ROW($E$7:$E$44)), IF(ISNUMBER(SEARCH(M6, $E$7:$E$44))=FALSE, ROW($E$7:$E$44)))) &gt; 12</formula>
    </cfRule>
    <cfRule type="expression" dxfId="35" priority="3">
      <formula>MAX(FREQUENCY(IF(ISNUMBER(SEARCH(M6, $F$7:$F$44)), ROW($F$7:$F$44)), IF(ISNUMBER(SEARCH(M6, $F$7:$F$44))=FALSE, ROW($F$7:$F$44)))) &gt; 12</formula>
    </cfRule>
    <cfRule type="expression" dxfId="34" priority="4">
      <formula>MAX(FREQUENCY(IF(ISNUMBER(SEARCH(M6, $G$7:$G$44)), ROW($G$7:$G$44)), IF(ISNUMBER(SEARCH(M6, $G$7:$G$44))=FALSE, ROW($G$7:$G$44)))) &gt; 12</formula>
    </cfRule>
    <cfRule type="expression" dxfId="33" priority="5">
      <formula>MAX(FREQUENCY(IF(ISNUMBER(SEARCH(M6, $H$7:$H$44)), ROW($H$7:$H$44)), IF(ISNUMBER(SEARCH(M6, $H$7:$H$44))=FALSE, ROW($H$7:$H$44)))) &gt; 12</formula>
    </cfRule>
    <cfRule type="expression" dxfId="32" priority="6">
      <formula>MAX(FREQUENCY(IF(ISNUMBER(SEARCH(M6, $I$7:$I$44)), ROW($I$7:$I$44)), IF(ISNUMBER(SEARCH(M6, $I$7:$I$44))=FALSE, ROW($I$7:$I$44)))) &gt; 12</formula>
    </cfRule>
    <cfRule type="expression" dxfId="31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30" priority="8">
      <formula>AND(ISNUMBER(N6), N6&gt;=5, NOT(ISBLANK(O6)))</formula>
    </cfRule>
    <cfRule type="expression" dxfId="29" priority="9">
      <formula>AND(ISNUMBER(N6), N6&gt;=5)</formula>
    </cfRule>
    <cfRule type="expression" dxfId="28" priority="10">
      <formula>AND(ISNUMBER(N6), N6&lt;5, NOT(ISBLANK(O6)))</formula>
    </cfRule>
    <cfRule type="expression" dxfId="27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B1:T61"/>
  <sheetViews>
    <sheetView zoomScale="115" zoomScaleNormal="115" workbookViewId="0">
      <selection activeCell="L20" sqref="L20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7.171875" customWidth="1"/>
    <col min="7" max="11" width="25.6914062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2113</v>
      </c>
      <c r="C3" s="708"/>
      <c r="D3" s="708"/>
      <c r="E3" s="708"/>
      <c r="F3" s="708"/>
      <c r="G3" s="708"/>
      <c r="H3" s="708"/>
      <c r="I3" s="708"/>
      <c r="J3" s="708"/>
      <c r="K3" s="70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45298</v>
      </c>
      <c r="F5" s="223">
        <v>45329</v>
      </c>
      <c r="G5" s="223">
        <v>45358</v>
      </c>
      <c r="H5" s="223">
        <v>45389</v>
      </c>
      <c r="I5" s="223">
        <v>45419</v>
      </c>
      <c r="J5" s="223">
        <v>45450</v>
      </c>
      <c r="K5" s="223">
        <v>45480</v>
      </c>
      <c r="L5" s="592" t="s">
        <v>1937</v>
      </c>
      <c r="M5" s="647" t="s">
        <v>80</v>
      </c>
      <c r="N5" s="442" t="s">
        <v>81</v>
      </c>
      <c r="O5" s="65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2114</v>
      </c>
      <c r="F6" s="605" t="s">
        <v>2114</v>
      </c>
      <c r="G6" s="605" t="s">
        <v>2114</v>
      </c>
      <c r="H6" s="605" t="s">
        <v>2114</v>
      </c>
      <c r="I6" s="605" t="s">
        <v>2114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733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417">
        <f>COUNTIF(E7:K44, "*Alex*")/2</f>
        <v>0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691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92" t="str" cm="1">
        <f t="array" ref="L9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9" s="649" t="s">
        <v>58</v>
      </c>
      <c r="N9" s="734">
        <f>COUNTIF(E7:K44, "*Wei Yen*")/2</f>
        <v>0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10" s="649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59"/>
      <c r="F11" s="659"/>
      <c r="G11" s="659"/>
      <c r="H11" s="660"/>
      <c r="I11" s="661"/>
      <c r="J11" s="458"/>
      <c r="K11" s="459"/>
      <c r="L11" s="62" t="str" cm="1">
        <f t="array" ref="L11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1" s="649" t="s">
        <v>259</v>
      </c>
      <c r="N11" s="417">
        <f>SUM(COUNTIFS(E7:K44,"*Vanness*"))/2</f>
        <v>0</v>
      </c>
      <c r="O11" s="732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59"/>
      <c r="F12" s="659"/>
      <c r="G12" s="659"/>
      <c r="H12" s="660"/>
      <c r="I12" s="661"/>
      <c r="J12" s="458"/>
      <c r="K12" s="459"/>
      <c r="L12" s="62" t="str" cm="1">
        <f t="array" ref="L12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2" s="649" t="s">
        <v>61</v>
      </c>
      <c r="N12" s="417">
        <f>COUNTIF(E7:K44, "*Tai Wei*")/2</f>
        <v>0</v>
      </c>
      <c r="O12" s="326" t="s">
        <v>846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59"/>
      <c r="F13" s="659"/>
      <c r="G13" s="659"/>
      <c r="H13" s="660"/>
      <c r="I13" s="661"/>
      <c r="J13" s="458"/>
      <c r="K13" s="459"/>
      <c r="L13" s="62" t="str" cm="1">
        <f t="array" ref="L13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3" s="649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4" s="649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5" s="649" t="s">
        <v>65</v>
      </c>
      <c r="N15" s="417">
        <f>COUNTIF(E7:K44, "*Michael*")/2</f>
        <v>0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649" t="s">
        <v>66</v>
      </c>
      <c r="N16" s="417">
        <f>SUM(COUNTIFS(E7:K43, "*Maxwell*"))/2</f>
        <v>0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650" t="s">
        <v>67</v>
      </c>
      <c r="N17" s="685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49" t="s">
        <v>68</v>
      </c>
      <c r="N18" s="417">
        <f>COUNTIF(E7:K44, "*Shaun*")/2</f>
        <v>0</v>
      </c>
      <c r="O18" s="326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9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9" t="s">
        <v>70</v>
      </c>
      <c r="N20" s="735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51" t="s">
        <v>108</v>
      </c>
      <c r="N21" s="637">
        <f>COUNTIF(E7:K44, "*QiAn*")/2</f>
        <v>0</v>
      </c>
      <c r="O21" s="657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52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2" t="s">
        <v>300</v>
      </c>
      <c r="N23" s="349">
        <f>COUNTIF(E7:K44, "*Foo*")/2</f>
        <v>0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2" t="s">
        <v>2005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52" t="s">
        <v>2010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2" t="s">
        <v>2012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50" t="s">
        <v>2014</v>
      </c>
      <c r="N27" s="685">
        <f>COUNTIF(E7:K44, "*Zi Ming*")/2</f>
        <v>0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49" t="s">
        <v>2058</v>
      </c>
      <c r="N28" s="417">
        <f>COUNTIF(E7:K44, "*Heng*")/2</f>
        <v>0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9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687" t="s">
        <v>2101</v>
      </c>
      <c r="N29" s="418">
        <f>COUNTIF(E7:K44, "*Phay*")/2</f>
        <v>0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9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61"/>
      <c r="N32" s="240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62"/>
      <c r="O37" s="61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  <c r="M44" s="61"/>
      <c r="N44" s="62"/>
      <c r="O44" s="6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10"/>
      <c r="D47" s="710"/>
      <c r="E47" s="710"/>
      <c r="F47" s="71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M6:M29">
    <cfRule type="expression" dxfId="26" priority="1">
      <formula>MAX(FREQUENCY(IF(ISNUMBER(SEARCH(M6, $K$7:$K$44)), ROW($K$7:$K$44)), IF(ISNUMBER(SEARCH(M6, $K$7:$K$44))=FALSE, ROW($K$7:$K$44)))) &gt; 12</formula>
    </cfRule>
    <cfRule type="expression" dxfId="25" priority="2">
      <formula>MAX(FREQUENCY(IF(ISNUMBER(SEARCH(M6, $E$7:$E$44)), ROW($E$7:$E$44)), IF(ISNUMBER(SEARCH(M6, $E$7:$E$44))=FALSE, ROW($E$7:$E$44)))) &gt; 12</formula>
    </cfRule>
    <cfRule type="expression" dxfId="24" priority="3">
      <formula>MAX(FREQUENCY(IF(ISNUMBER(SEARCH(M6, $F$7:$F$44)), ROW($F$7:$F$44)), IF(ISNUMBER(SEARCH(M6, $F$7:$F$44))=FALSE, ROW($F$7:$F$44)))) &gt; 12</formula>
    </cfRule>
    <cfRule type="expression" dxfId="23" priority="4">
      <formula>MAX(FREQUENCY(IF(ISNUMBER(SEARCH(M6, $G$7:$G$44)), ROW($G$7:$G$44)), IF(ISNUMBER(SEARCH(M6, $G$7:$G$44))=FALSE, ROW($G$7:$G$44)))) &gt; 12</formula>
    </cfRule>
    <cfRule type="expression" dxfId="22" priority="5">
      <formula>MAX(FREQUENCY(IF(ISNUMBER(SEARCH(M6, $H$7:$H$44)), ROW($H$7:$H$44)), IF(ISNUMBER(SEARCH(M6, $H$7:$H$44))=FALSE, ROW($H$7:$H$44)))) &gt; 12</formula>
    </cfRule>
    <cfRule type="expression" dxfId="21" priority="6">
      <formula>MAX(FREQUENCY(IF(ISNUMBER(SEARCH(M6, $I$7:$I$44)), ROW($I$7:$I$44)), IF(ISNUMBER(SEARCH(M6, $I$7:$I$44))=FALSE, ROW($I$7:$I$44)))) &gt; 12</formula>
    </cfRule>
    <cfRule type="expression" dxfId="2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9" priority="8">
      <formula>AND(ISNUMBER(N6), N6&gt;=5, NOT(ISBLANK(O6)))</formula>
    </cfRule>
    <cfRule type="expression" dxfId="18" priority="9">
      <formula>AND(ISNUMBER(N6), N6&gt;=5)</formula>
    </cfRule>
    <cfRule type="expression" dxfId="17" priority="10">
      <formula>AND(ISNUMBER(N6), N6&lt;5, NOT(ISBLANK(O6)))</formula>
    </cfRule>
    <cfRule type="expression" dxfId="16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B1:T61"/>
  <sheetViews>
    <sheetView zoomScale="115" zoomScaleNormal="115" workbookViewId="0">
      <selection activeCell="G20" sqref="G20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2115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45511</v>
      </c>
      <c r="F5" s="223">
        <v>45542</v>
      </c>
      <c r="G5" s="223">
        <v>45572</v>
      </c>
      <c r="H5" s="223">
        <v>45603</v>
      </c>
      <c r="I5" s="223">
        <v>45633</v>
      </c>
      <c r="J5" s="223" t="s">
        <v>2116</v>
      </c>
      <c r="K5" s="223" t="s">
        <v>2117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2118</v>
      </c>
      <c r="F6" s="605" t="s">
        <v>2118</v>
      </c>
      <c r="G6" s="605" t="s">
        <v>2118</v>
      </c>
      <c r="H6" s="605" t="s">
        <v>2118</v>
      </c>
      <c r="I6" s="605" t="s">
        <v>2118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10"/>
      <c r="D47" s="710"/>
      <c r="E47" s="710"/>
      <c r="F47" s="71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5" priority="1">
      <formula>AND(ISNUMBER(N6), N6&gt;=5, NOT(ISBLANK(O6)))</formula>
    </cfRule>
    <cfRule type="expression" dxfId="14" priority="2">
      <formula>AND(ISNUMBER(N6), N6&gt;=5)</formula>
    </cfRule>
    <cfRule type="expression" dxfId="13" priority="3">
      <formula>AND(ISNUMBER(N6), N6&lt;5, NOT(ISBLANK(O6)))</formula>
    </cfRule>
    <cfRule type="expression" dxfId="12" priority="4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2119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2120</v>
      </c>
      <c r="F5" s="223" t="s">
        <v>2121</v>
      </c>
      <c r="G5" s="223" t="s">
        <v>2122</v>
      </c>
      <c r="H5" s="223" t="s">
        <v>2123</v>
      </c>
      <c r="I5" s="223" t="s">
        <v>2124</v>
      </c>
      <c r="J5" s="223" t="s">
        <v>2125</v>
      </c>
      <c r="K5" s="223" t="s">
        <v>2126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2127</v>
      </c>
      <c r="F6" s="605" t="s">
        <v>2127</v>
      </c>
      <c r="G6" s="605" t="s">
        <v>2127</v>
      </c>
      <c r="H6" s="605" t="s">
        <v>2127</v>
      </c>
      <c r="I6" s="605" t="s">
        <v>2127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10"/>
      <c r="D47" s="710"/>
      <c r="E47" s="710"/>
      <c r="F47" s="71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1" priority="1">
      <formula>AND(ISNUMBER(N6), N6&gt;=5, NOT(ISBLANK(O6)))</formula>
    </cfRule>
    <cfRule type="expression" dxfId="10" priority="2">
      <formula>AND(ISNUMBER(N6), N6&gt;=5)</formula>
    </cfRule>
    <cfRule type="expression" dxfId="9" priority="3">
      <formula>AND(ISNUMBER(N6), N6&lt;5, NOT(ISBLANK(O6)))</formula>
    </cfRule>
    <cfRule type="expression" dxfId="8" priority="4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2128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2129</v>
      </c>
      <c r="F5" s="223" t="s">
        <v>2130</v>
      </c>
      <c r="G5" s="223" t="s">
        <v>2131</v>
      </c>
      <c r="H5" s="223" t="s">
        <v>2132</v>
      </c>
      <c r="I5" s="223" t="s">
        <v>2133</v>
      </c>
      <c r="J5" s="223" t="s">
        <v>2134</v>
      </c>
      <c r="K5" s="223" t="s">
        <v>2135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2136</v>
      </c>
      <c r="F6" s="605" t="s">
        <v>2136</v>
      </c>
      <c r="G6" s="605" t="s">
        <v>2136</v>
      </c>
      <c r="H6" s="605" t="s">
        <v>2136</v>
      </c>
      <c r="I6" s="605" t="s">
        <v>2136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10"/>
      <c r="D47" s="710"/>
      <c r="E47" s="710"/>
      <c r="F47" s="71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7" priority="1">
      <formula>AND(ISNUMBER(N6), N6&gt;=5, NOT(ISBLANK(O6)))</formula>
    </cfRule>
    <cfRule type="expression" dxfId="6" priority="2">
      <formula>AND(ISNUMBER(N6), N6&gt;=5)</formula>
    </cfRule>
    <cfRule type="expression" dxfId="5" priority="3">
      <formula>AND(ISNUMBER(N6), N6&lt;5, NOT(ISBLANK(O6)))</formula>
    </cfRule>
    <cfRule type="expression" dxfId="4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6" t="s">
        <v>77</v>
      </c>
      <c r="C1" s="706"/>
      <c r="D1" s="706"/>
      <c r="E1" s="706"/>
      <c r="F1" s="706"/>
      <c r="G1" s="706"/>
      <c r="H1" s="706"/>
      <c r="I1" s="706"/>
      <c r="J1" s="706"/>
      <c r="K1" s="70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7" t="s">
        <v>78</v>
      </c>
      <c r="C2" s="707"/>
      <c r="D2" s="707"/>
      <c r="E2" s="707"/>
      <c r="F2" s="707"/>
      <c r="G2" s="707"/>
      <c r="H2" s="707"/>
      <c r="I2" s="707"/>
      <c r="J2" s="707"/>
      <c r="K2" s="70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8" t="s">
        <v>226</v>
      </c>
      <c r="C3" s="709"/>
      <c r="D3" s="709"/>
      <c r="E3" s="709"/>
      <c r="F3" s="709"/>
      <c r="G3" s="709"/>
      <c r="H3" s="709"/>
      <c r="I3" s="709"/>
      <c r="J3" s="709"/>
      <c r="K3" s="70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2137</v>
      </c>
      <c r="F5" s="223" t="s">
        <v>2138</v>
      </c>
      <c r="G5" s="223" t="s">
        <v>2139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10"/>
      <c r="D47" s="710"/>
      <c r="E47" s="710"/>
      <c r="F47" s="71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Aug 2024</vt:lpstr>
      <vt:lpstr>5 Aug 2024  </vt:lpstr>
      <vt:lpstr>12 Aug 2024  </vt:lpstr>
      <vt:lpstr>19 Aug 2024</vt:lpstr>
      <vt:lpstr>26 Aug 2024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2024-06-27T01:35:17Z</dcterms:modified>
  <cp:category/>
  <cp:contentStatus/>
</cp:coreProperties>
</file>