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filterPrivacy="1"/>
  <xr:revisionPtr revIDLastSave="24044" documentId="101_{C41BB324-3EAE-5148-95F2-E4AD19BF45B2}" xr6:coauthVersionLast="47" xr6:coauthVersionMax="47" xr10:uidLastSave="{78882641-BD80-4C63-A37E-AB332066C343}"/>
  <bookViews>
    <workbookView minimized="1" xWindow="390" yWindow="390" windowWidth="21600" windowHeight="11295" firstSheet="22" activeTab="117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r:id="rId122"/>
    <sheet name="19 Aug 2024" sheetId="105" r:id="rId123"/>
    <sheet name="26 Aug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3" l="1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29" i="102"/>
  <c r="P28" i="102"/>
  <c r="P27" i="102"/>
  <c r="P26" i="102"/>
  <c r="P25" i="102"/>
  <c r="P24" i="102"/>
  <c r="P23" i="102"/>
  <c r="P22" i="102"/>
  <c r="P21" i="102"/>
  <c r="P20" i="102"/>
  <c r="P19" i="102"/>
  <c r="P18" i="102"/>
  <c r="P17" i="102"/>
  <c r="P16" i="102"/>
  <c r="P15" i="102"/>
  <c r="P14" i="102"/>
  <c r="P13" i="102"/>
  <c r="P12" i="102"/>
  <c r="P11" i="102"/>
  <c r="P10" i="102"/>
  <c r="P9" i="102"/>
  <c r="P8" i="102"/>
  <c r="P7" i="102"/>
  <c r="P6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<sst xmlns="http://schemas.openxmlformats.org/spreadsheetml/2006/main" count="26298" uniqueCount="2308">
  <si>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</si>
  <si>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</si>
  <si>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</si>
  <si>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</si>
  <si>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</si>
  <si>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</si>
  <si>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</si>
  <si>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</si>
  <si>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</si>
  <si>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</si>
  <si>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</si>
  <si>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</si>
  <si>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</si>
  <si>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</si>
  <si>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</si>
  <si>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</si>
  <si>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</si>
  <si>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</si>
  <si>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</si>
  <si>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</si>
  <si>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</si>
  <si>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</si>
  <si>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</si>
  <si>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</si>
  <si>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</si>
  <si>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</si>
  <si>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</si>
  <si>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</si>
  <si>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</si>
  <si>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</si>
  <si>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</si>
  <si>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</si>
  <si>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</si>
  <si>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</si>
  <si>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</si>
  <si>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</si>
  <si>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</si>
  <si>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</si>
  <si>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</si>
  <si>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</si>
  <si>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</si>
  <si>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</si>
  <si>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</si>
  <si>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</si>
  <si>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</si>
  <si>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</si>
  <si>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</si>
  <si>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</si>
  <si>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</si>
  <si>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</si>
  <si>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</si>
  <si>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</si>
  <si>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</si>
  <si>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</si>
  <si>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</si>
  <si>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</si>
  <si>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</si>
  <si>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</si>
  <si>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</si>
  <si>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</si>
  <si>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</si>
  <si>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</si>
  <si>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</si>
  <si>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</si>
  <si>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</si>
  <si>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</si>
  <si>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</si>
  <si>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</si>
  <si>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</si>
  <si>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</si>
  <si>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</si>
  <si>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</si>
  <si>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</si>
  <si>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</si>
  <si>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</si>
  <si>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</si>
  <si>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</si>
  <si>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</si>
  <si>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</si>
  <si>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</si>
  <si>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</si>
  <si>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</si>
  <si>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</si>
  <si>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</si>
  <si>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</si>
  <si>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</si>
  <si>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</si>
  <si>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</si>
  <si>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</si>
  <si>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</si>
  <si>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</si>
  <si>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</si>
  <si>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</si>
  <si>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</si>
  <si>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</si>
  <si>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</si>
  <si>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</si>
  <si>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</si>
  <si>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</si>
  <si>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</si>
  <si>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</si>
  <si>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</si>
  <si>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</si>
  <si>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</si>
  <si>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</si>
  <si>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</si>
  <si>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</si>
  <si>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</si>
  <si>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</si>
  <si>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</si>
  <si>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</si>
  <si>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</si>
  <si>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</si>
  <si>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</si>
  <si>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</si>
  <si>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</si>
  <si>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</si>
  <si>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</si>
  <si>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</si>
  <si>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</si>
  <si>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</si>
  <si>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</si>
  <si>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</si>
  <si>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</si>
  <si>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</si>
  <si>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</si>
  <si>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</si>
  <si>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</si>
  <si>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</si>
  <si>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</si>
  <si>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</si>
  <si>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</si>
  <si>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</si>
  <si>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</si>
  <si>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</si>
  <si>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</si>
  <si>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</si>
  <si>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</si>
  <si>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</si>
  <si>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</si>
  <si>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</si>
  <si>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</si>
  <si>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</si>
  <si>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</si>
  <si>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</si>
  <si>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</si>
  <si>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</si>
  <si>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</si>
  <si>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</si>
  <si>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</si>
  <si>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</si>
  <si>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</si>
  <si>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</si>
  <si>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</si>
  <si>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</si>
  <si>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</si>
  <si>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</si>
  <si>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</si>
  <si>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</si>
  <si>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</si>
  <si>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</si>
  <si>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</si>
  <si>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</si>
  <si>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</si>
  <si>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</si>
  <si>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</si>
  <si>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</si>
  <si>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</si>
  <si>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</si>
  <si>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</si>
  <si>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</si>
  <si>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</si>
  <si>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</si>
  <si>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</si>
  <si>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</si>
  <si>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</si>
  <si>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</si>
  <si>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</si>
  <si>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</si>
  <si>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</si>
  <si>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</si>
  <si>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</si>
  <si>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</si>
  <si>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</si>
  <si>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</si>
  <si>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</si>
  <si>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</si>
  <si>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</si>
  <si>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</si>
  <si>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</si>
  <si>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</si>
  <si>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</si>
  <si>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</si>
  <si>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</si>
  <si>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</si>
  <si>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</si>
  <si>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</si>
  <si>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</si>
  <si>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</si>
  <si>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</si>
  <si>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</si>
  <si>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</si>
  <si>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</si>
  <si>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</si>
  <si>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</si>
  <si>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</si>
  <si>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</si>
  <si>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</si>
  <si>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</si>
  <si>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</si>
  <si>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</si>
  <si>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</si>
  <si>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</si>
  <si>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</si>
  <si>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</si>
  <si>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</si>
  <si>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</si>
  <si>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</si>
  <si>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</si>
  <si>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</si>
  <si>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</si>
  <si>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</si>
  <si>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</si>
  <si>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</si>
  <si>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</si>
  <si>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</si>
  <si>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</si>
  <si>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</si>
  <si>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</si>
  <si>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</si>
  <si>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</si>
  <si>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</si>
  <si>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</si>
  <si>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</si>
  <si>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</si>
  <si>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</si>
  <si>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</si>
  <si>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</si>
  <si>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</si>
  <si>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</si>
  <si>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</si>
  <si>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</si>
  <si>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</si>
  <si>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</si>
  <si>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</si>
  <si>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</si>
  <si>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</si>
  <si>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</si>
  <si>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</si>
  <si>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</si>
  <si>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</si>
  <si>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</si>
  <si>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</si>
  <si>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</si>
  <si>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</si>
  <si>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</si>
  <si>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</si>
  <si>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</si>
  <si>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</si>
  <si>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</si>
  <si>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</si>
  <si>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</si>
  <si>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</si>
  <si>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</si>
  <si>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</si>
  <si>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</si>
  <si>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</si>
  <si>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</si>
  <si>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</si>
  <si>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</si>
  <si>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</si>
  <si>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</si>
  <si>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</si>
  <si>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</si>
  <si>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</si>
  <si>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</si>
  <si>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</si>
  <si>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</si>
  <si>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</si>
  <si>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</si>
  <si>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</si>
  <si>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</si>
  <si>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</si>
  <si>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</si>
  <si>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</si>
  <si>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</si>
  <si>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</si>
  <si>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</si>
  <si>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</si>
  <si>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</si>
  <si>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</si>
  <si>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</si>
  <si>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</si>
  <si>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</si>
  <si>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</si>
  <si>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</si>
  <si>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</si>
  <si>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</si>
  <si>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</si>
  <si>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</si>
  <si>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</si>
  <si>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</si>
  <si>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</si>
  <si>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</si>
  <si>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</si>
  <si>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</si>
  <si>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</si>
  <si>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</si>
  <si>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</si>
  <si>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</si>
  <si>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</si>
  <si>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</si>
  <si>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</si>
  <si>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</si>
  <si>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</si>
  <si>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</si>
  <si>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</si>
  <si>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</si>
  <si>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</si>
  <si>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</si>
  <si>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</si>
  <si>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</si>
  <si>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</si>
  <si>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</si>
  <si>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</si>
  <si>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</si>
  <si>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</si>
  <si>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</si>
  <si>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</si>
  <si>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</si>
  <si>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</si>
  <si>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</si>
  <si>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</si>
  <si>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</si>
  <si>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</si>
  <si>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</si>
  <si>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</si>
  <si>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</si>
  <si>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</si>
  <si>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</si>
  <si>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</si>
  <si>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</si>
  <si>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</si>
  <si>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</si>
  <si>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</si>
  <si>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</si>
  <si>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</si>
  <si>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</si>
  <si>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</si>
  <si>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</si>
  <si>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</si>
  <si>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</si>
  <si>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</si>
  <si>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</si>
  <si>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</si>
  <si>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</si>
  <si>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</si>
  <si>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</si>
  <si>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</si>
  <si>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</si>
  <si>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</si>
  <si>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</si>
  <si>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</si>
  <si>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</si>
  <si>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</si>
  <si>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</si>
  <si>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</si>
  <si>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</si>
  <si>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</si>
  <si>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</si>
  <si>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</si>
  <si>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</si>
  <si>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</si>
  <si>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</si>
  <si>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</si>
  <si>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</si>
  <si>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</si>
  <si>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</si>
  <si>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</si>
  <si>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</si>
  <si>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</si>
  <si>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</si>
  <si>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</si>
  <si>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</si>
  <si>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</si>
  <si>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</si>
  <si>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</si>
  <si>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</si>
  <si>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</si>
  <si>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</si>
  <si>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</si>
  <si>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</si>
  <si>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</si>
  <si>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</si>
  <si>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</si>
  <si>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</si>
  <si>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</si>
  <si>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</si>
  <si>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</si>
  <si>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</si>
  <si>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</si>
  <si>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</si>
  <si>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</si>
  <si>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</si>
  <si>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</si>
  <si>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</si>
  <si>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</si>
  <si>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</si>
  <si>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</si>
  <si>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</si>
  <si>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</si>
  <si>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</si>
  <si>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</si>
  <si>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</si>
  <si>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</si>
  <si>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</si>
  <si>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</si>
  <si>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</si>
  <si>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</si>
  <si>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</si>
  <si>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</si>
  <si>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</si>
  <si>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</si>
  <si>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</si>
  <si>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</si>
  <si>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</si>
  <si>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</si>
  <si>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</si>
  <si>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</si>
  <si>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</si>
  <si>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</si>
  <si>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</si>
  <si>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</si>
  <si>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</si>
  <si>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</si>
  <si>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</si>
  <si>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</si>
  <si>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</si>
  <si>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</si>
  <si>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</si>
  <si>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</si>
  <si>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</si>
  <si>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</si>
  <si>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</si>
  <si>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</si>
  <si>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</si>
  <si>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</si>
  <si>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</si>
  <si>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</si>
  <si>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</si>
  <si>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</si>
  <si>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</si>
  <si>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</si>
  <si>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</si>
  <si>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</si>
  <si>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</si>
  <si>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</si>
  <si>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</si>
  <si>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</si>
  <si>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</si>
  <si>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</si>
  <si>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</si>
  <si>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</si>
  <si>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</si>
  <si>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</si>
  <si>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</si>
  <si>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</si>
  <si>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</si>
  <si>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</si>
  <si>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</si>
  <si>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</si>
  <si>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</si>
  <si>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</si>
  <si>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</si>
  <si>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</si>
  <si>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</si>
  <si>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</si>
  <si>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</si>
  <si>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</si>
  <si>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</si>
  <si>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</si>
  <si>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</si>
  <si>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</si>
  <si>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</si>
  <si>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</si>
  <si>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</si>
  <si>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</si>
  <si>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</si>
  <si>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</si>
  <si>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</si>
  <si>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</si>
  <si>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</si>
  <si>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</si>
  <si>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</si>
  <si>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</si>
  <si>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</si>
  <si>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</si>
  <si>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</si>
  <si>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</si>
  <si>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</si>
  <si>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</si>
  <si>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</si>
  <si>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</si>
  <si>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</si>
  <si>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</si>
  <si>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</si>
  <si>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</si>
  <si>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</si>
  <si>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</si>
  <si>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</si>
  <si>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</si>
  <si>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</si>
  <si>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</si>
  <si>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</si>
  <si>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</si>
  <si>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</si>
  <si>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</si>
  <si>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</si>
  <si>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</si>
  <si>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</si>
  <si>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</si>
  <si>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</si>
  <si>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</si>
  <si>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</si>
  <si>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</si>
  <si>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</si>
  <si>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</si>
  <si>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</si>
  <si>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</si>
  <si>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</si>
  <si>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</si>
  <si>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</si>
  <si>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</si>
  <si>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</si>
  <si>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</si>
  <si>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</si>
  <si>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</si>
  <si>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</si>
  <si>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</si>
  <si>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</si>
  <si>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</si>
  <si>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</si>
  <si>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</si>
  <si>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</si>
  <si>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</si>
  <si>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</si>
  <si>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</si>
  <si>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</si>
  <si>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</si>
  <si>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</si>
  <si>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</si>
  <si>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</si>
  <si>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</si>
  <si>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</si>
  <si>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</si>
  <si>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</si>
  <si>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</si>
  <si>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</si>
  <si>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</si>
  <si>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</si>
  <si>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</si>
  <si>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</si>
  <si>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</si>
  <si>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</si>
  <si>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</si>
  <si>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</si>
  <si>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</si>
  <si>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</si>
  <si>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</si>
  <si>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</si>
  <si>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</si>
  <si>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</si>
  <si>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</si>
  <si>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</si>
  <si>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</si>
  <si>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</si>
  <si>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</si>
  <si>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</si>
  <si>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</si>
  <si>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</si>
  <si>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</si>
  <si>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</si>
  <si>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</si>
  <si>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</si>
  <si>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</si>
  <si>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</si>
  <si>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</si>
  <si>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</si>
  <si>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</si>
  <si>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</si>
  <si>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</si>
  <si>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</si>
  <si>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</si>
  <si>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</si>
  <si>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</si>
  <si>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</si>
  <si>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</si>
  <si>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</si>
  <si>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</si>
  <si>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</si>
  <si>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</si>
  <si>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</si>
  <si>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</si>
  <si>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</si>
  <si>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</si>
  <si>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</si>
  <si>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</si>
  <si>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</si>
  <si>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</si>
  <si>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</si>
  <si>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</si>
  <si>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</si>
  <si>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</si>
  <si>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</si>
  <si>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</si>
  <si>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</si>
  <si>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</si>
  <si>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</si>
  <si>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</si>
  <si>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</si>
  <si>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</si>
  <si>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</si>
  <si>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</si>
  <si>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</si>
  <si>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</si>
  <si>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</si>
  <si>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</si>
  <si>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</si>
  <si>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</si>
  <si>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</si>
  <si>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</si>
  <si>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</si>
  <si>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</si>
  <si>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</si>
  <si>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</si>
  <si>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</si>
  <si>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</si>
  <si>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</si>
  <si>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</si>
  <si>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</si>
  <si>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</si>
  <si>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</si>
  <si>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</si>
  <si>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</si>
  <si>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</si>
  <si>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</si>
  <si>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</si>
  <si>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</si>
  <si>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</si>
  <si>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</si>
  <si>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</si>
  <si>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</si>
  <si>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</si>
  <si>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</si>
  <si>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</si>
  <si>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</si>
  <si>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</si>
  <si>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</si>
  <si>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</si>
  <si>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</si>
  <si>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</si>
  <si>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</si>
  <si>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</si>
  <si>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</si>
  <si>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</si>
  <si>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</si>
  <si>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</si>
  <si>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</si>
  <si>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</si>
  <si>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</si>
  <si>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</si>
  <si>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</si>
  <si>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</si>
  <si>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</si>
  <si>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</si>
  <si>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</si>
  <si>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</si>
  <si>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</si>
  <si>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</si>
  <si>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</si>
  <si>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</si>
  <si>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</si>
  <si>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</si>
  <si>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</si>
  <si>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</si>
  <si>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</si>
  <si>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</si>
  <si>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</si>
  <si>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</si>
  <si>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</si>
  <si>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</si>
  <si>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</si>
  <si>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</si>
  <si>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</si>
  <si>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</si>
  <si>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</si>
  <si>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</si>
  <si>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</si>
  <si>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</si>
  <si>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</si>
  <si>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</si>
  <si>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</si>
  <si>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</si>
  <si>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</si>
  <si>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</si>
  <si>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</si>
  <si>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</si>
  <si>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</si>
  <si>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</si>
  <si>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</si>
  <si>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</si>
  <si>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</si>
  <si>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</si>
  <si>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</si>
  <si>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</si>
  <si>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</si>
  <si>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</si>
  <si>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</si>
  <si>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</si>
  <si>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</si>
  <si>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</si>
  <si>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</si>
  <si>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</si>
  <si>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</si>
  <si>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</si>
  <si>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</si>
  <si>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</si>
  <si>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</si>
  <si>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</si>
  <si>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</si>
  <si>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</si>
  <si>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</si>
  <si>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</si>
  <si>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</si>
  <si>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</si>
  <si>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</si>
  <si>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</si>
  <si>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</si>
  <si>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</si>
  <si>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</si>
  <si>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</si>
  <si>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</si>
  <si>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</si>
  <si>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</si>
  <si>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</si>
  <si>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</si>
  <si>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</si>
  <si>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</si>
  <si>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</si>
  <si>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</si>
  <si>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</si>
  <si>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</si>
  <si>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</si>
  <si>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</si>
  <si>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</si>
  <si>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</si>
  <si>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</si>
  <si>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</si>
  <si>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</si>
  <si>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</si>
  <si>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</si>
  <si>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</si>
  <si>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</si>
  <si>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</si>
  <si>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</si>
  <si>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</si>
  <si>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</si>
  <si>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</si>
  <si>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</si>
  <si>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</si>
  <si>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</si>
  <si>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</si>
  <si>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</si>
  <si>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</si>
  <si>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</si>
  <si>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</si>
  <si>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</si>
  <si>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</si>
  <si>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</si>
  <si>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</si>
  <si>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</si>
  <si>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</si>
  <si>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</si>
  <si>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</si>
  <si>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</si>
  <si>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</si>
  <si>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</si>
  <si>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</si>
  <si>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</si>
  <si>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</si>
  <si>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</si>
  <si>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</si>
  <si>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</si>
  <si>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</si>
  <si>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</si>
  <si>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</si>
  <si>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</si>
  <si>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</si>
  <si>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</si>
  <si>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</si>
  <si>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</si>
  <si>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</si>
  <si>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</si>
  <si>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</si>
  <si>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</si>
  <si>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</si>
  <si>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</si>
  <si>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</si>
  <si>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</si>
  <si>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</si>
  <si>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</si>
  <si>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</si>
  <si>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</si>
  <si>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</si>
  <si>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</si>
  <si>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</si>
  <si>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</si>
  <si>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</si>
  <si>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</si>
  <si>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</si>
  <si>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</si>
  <si>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</si>
  <si>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</si>
  <si>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</si>
  <si>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</si>
  <si>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</si>
  <si>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</si>
  <si>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</si>
  <si>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</si>
  <si>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</si>
  <si>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</si>
  <si>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</si>
  <si>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</si>
  <si>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</si>
  <si>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</si>
  <si>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</si>
  <si>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</si>
  <si>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</si>
  <si>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</si>
  <si>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</si>
  <si>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</si>
  <si>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</si>
  <si>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</si>
  <si>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</si>
  <si>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</si>
  <si>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</si>
  <si>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</si>
  <si>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</si>
  <si>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</si>
  <si>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</si>
  <si>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</si>
  <si>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</si>
  <si>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</si>
  <si>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</si>
  <si>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</si>
  <si>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</si>
  <si>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</si>
  <si>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</si>
  <si>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</si>
  <si>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</si>
  <si>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</si>
  <si>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</si>
  <si>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</si>
  <si>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</si>
  <si>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</si>
  <si>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</si>
  <si>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</si>
  <si>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</si>
  <si>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</si>
  <si>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</si>
  <si>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</si>
  <si>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</si>
  <si>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</si>
  <si>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</si>
  <si>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</si>
  <si>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</si>
  <si>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</si>
  <si>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</si>
  <si>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</si>
  <si>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</si>
  <si>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</si>
  <si>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</si>
  <si>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</si>
  <si>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</si>
  <si>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</si>
  <si>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</si>
  <si>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</si>
  <si>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</si>
  <si>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</si>
  <si>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</si>
  <si>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</si>
  <si>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</si>
  <si>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</si>
  <si>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</si>
  <si>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</si>
  <si>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</si>
  <si>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</si>
  <si>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</si>
  <si>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</si>
  <si>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</si>
  <si>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</si>
  <si>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</si>
  <si>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</si>
  <si>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</si>
  <si>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</si>
  <si>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</si>
  <si>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</si>
  <si>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</si>
  <si>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</si>
  <si>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</si>
  <si>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</si>
  <si>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</si>
  <si>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</si>
  <si>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</si>
  <si>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</si>
  <si>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</si>
  <si>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</si>
  <si>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</si>
  <si>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</si>
  <si>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</si>
  <si>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</si>
  <si>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</si>
  <si>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</si>
  <si>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</si>
  <si>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</si>
  <si>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</si>
  <si>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</si>
  <si>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</si>
  <si>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</si>
  <si>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</si>
  <si>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</si>
  <si>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</si>
  <si>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</si>
  <si>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</si>
  <si>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</si>
  <si>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</si>
  <si>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</si>
  <si>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</si>
  <si>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</si>
  <si>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</si>
  <si>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</si>
  <si>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</si>
  <si>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</si>
  <si>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</si>
  <si>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</si>
  <si>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</si>
  <si>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</si>
  <si>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</si>
  <si>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</si>
  <si>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</si>
  <si>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</si>
  <si>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</si>
  <si>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</si>
  <si>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</si>
  <si>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</si>
  <si>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</si>
  <si>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</si>
  <si>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</si>
  <si>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</si>
  <si>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</si>
  <si>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</si>
  <si>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</si>
  <si>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</si>
  <si>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</si>
  <si>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</si>
  <si>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</si>
  <si>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</si>
  <si>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</si>
  <si>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</si>
  <si>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</si>
  <si>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</si>
  <si>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</si>
  <si>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</si>
  <si>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</si>
  <si>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</si>
  <si>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</si>
  <si>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</si>
  <si>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</si>
  <si>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</si>
  <si>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</si>
  <si>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</si>
  <si>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</si>
  <si>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</si>
  <si>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</si>
  <si>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</si>
  <si>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</si>
  <si>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</si>
  <si>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</si>
  <si>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</si>
  <si>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</si>
  <si>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</si>
  <si>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</si>
  <si>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</si>
  <si>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</si>
  <si>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</si>
  <si>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</si>
  <si>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</si>
  <si>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</si>
  <si>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</si>
  <si>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</si>
  <si>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</si>
  <si>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</si>
  <si>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</si>
  <si>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</si>
  <si>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</si>
  <si>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</si>
  <si>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</si>
  <si>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</si>
  <si>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</si>
  <si>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</si>
  <si>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</si>
  <si>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</si>
  <si>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</si>
  <si>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</si>
  <si>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</si>
  <si>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</si>
  <si>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</si>
  <si>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</si>
  <si>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</si>
  <si>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</si>
  <si>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</si>
  <si>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</si>
  <si>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</si>
  <si>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</si>
  <si>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</si>
  <si>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</si>
  <si>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</si>
  <si>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</si>
  <si>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</si>
  <si>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</si>
  <si>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</si>
  <si>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</si>
  <si>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</si>
  <si>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</si>
  <si>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</si>
  <si>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</si>
  <si>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</si>
  <si>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</si>
  <si>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</si>
  <si>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</si>
  <si>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</si>
  <si>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</si>
  <si>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</si>
  <si>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</si>
  <si>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</si>
  <si>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</si>
  <si>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</si>
  <si>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</si>
  <si>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</si>
  <si>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</si>
  <si>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</si>
  <si>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</si>
  <si>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</si>
  <si>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</si>
  <si>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</si>
  <si>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</si>
  <si>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</si>
  <si>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</si>
  <si>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</si>
  <si>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</si>
  <si>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</si>
  <si>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</si>
  <si>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</si>
  <si>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</si>
  <si>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</si>
  <si>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</si>
  <si>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</si>
  <si>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</si>
  <si>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</si>
  <si>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</si>
  <si>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</si>
  <si>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</si>
  <si>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</si>
  <si>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</si>
  <si>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</si>
  <si>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</si>
  <si>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</si>
  <si>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</si>
  <si>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</si>
  <si>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</si>
  <si>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</si>
  <si>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</si>
  <si>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</si>
  <si>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</si>
  <si>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</si>
  <si>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</si>
  <si>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</si>
  <si>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</si>
  <si>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</si>
  <si>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</si>
  <si>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</si>
  <si>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</si>
  <si>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</si>
  <si>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</si>
  <si>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</si>
  <si>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</si>
  <si>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</si>
  <si>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</si>
  <si>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</si>
  <si>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</si>
  <si>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</si>
  <si>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</si>
  <si>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</si>
  <si>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</si>
  <si>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</si>
  <si>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</si>
  <si>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</si>
  <si>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</si>
  <si>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</si>
  <si>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</si>
  <si>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</si>
  <si>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</si>
  <si>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</si>
  <si>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</si>
  <si>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</si>
  <si>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</si>
  <si>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</si>
  <si>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</si>
  <si>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</si>
  <si>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</si>
  <si>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</si>
  <si>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</si>
  <si>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</si>
  <si>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</si>
  <si>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</si>
  <si>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</si>
  <si>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</si>
  <si>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</si>
  <si>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</si>
  <si>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</si>
  <si>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</si>
  <si>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</si>
  <si>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</si>
  <si>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</si>
  <si>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</si>
  <si>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</si>
  <si>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</si>
  <si>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</si>
  <si>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</si>
  <si>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</si>
  <si>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</si>
  <si>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</si>
  <si>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</si>
  <si>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</si>
  <si>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</si>
  <si>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</si>
  <si>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</si>
  <si>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</si>
  <si>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</si>
  <si>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</si>
  <si>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</si>
  <si>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</si>
  <si>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</si>
  <si>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</si>
  <si>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</si>
  <si>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</si>
  <si>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</si>
  <si>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</si>
  <si>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</si>
  <si>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</si>
  <si>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</si>
  <si>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</si>
  <si>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</si>
  <si>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</si>
  <si>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</si>
  <si>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</si>
  <si>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</si>
  <si>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</si>
  <si>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</si>
  <si>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</si>
  <si>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</si>
  <si>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</si>
  <si>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</si>
  <si>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</si>
  <si>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</si>
  <si>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</si>
  <si>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</si>
  <si>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</si>
  <si>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</si>
  <si>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</si>
  <si>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</si>
  <si>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</si>
  <si>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</si>
  <si>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</si>
  <si>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</si>
  <si>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</si>
  <si>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</si>
  <si>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</si>
  <si>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</si>
  <si>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</si>
  <si>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</si>
  <si>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</si>
  <si>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</si>
  <si>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</si>
  <si>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</si>
  <si>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</si>
  <si>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</si>
  <si>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</si>
  <si>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</si>
  <si>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</si>
  <si>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</si>
  <si>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</si>
  <si>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</si>
  <si>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</si>
  <si>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</si>
  <si>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</si>
  <si>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</si>
  <si>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</si>
  <si>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</si>
  <si>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</si>
  <si>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</si>
  <si>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</si>
  <si>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</si>
  <si>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</si>
  <si>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</si>
  <si>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</si>
  <si>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</si>
  <si>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</si>
  <si>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</si>
  <si>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</si>
  <si>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</si>
  <si>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</si>
  <si>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</si>
  <si>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</si>
  <si>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</si>
  <si>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</si>
  <si>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</si>
  <si>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</si>
  <si>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</si>
  <si>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</si>
  <si>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</si>
  <si>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</si>
  <si>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</si>
  <si>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</si>
  <si>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</si>
  <si>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</si>
  <si>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</si>
  <si>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</si>
  <si>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</si>
  <si>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</si>
  <si>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</si>
  <si>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</si>
  <si>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</si>
  <si>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</si>
  <si>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</si>
  <si>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</si>
  <si>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</si>
  <si>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</si>
  <si>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</si>
  <si>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</si>
  <si>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</si>
  <si>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</si>
  <si>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</si>
  <si>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</si>
  <si>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</si>
  <si>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</si>
  <si>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</si>
  <si>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</si>
  <si>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</si>
  <si>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</si>
  <si>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</si>
  <si>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</si>
  <si>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</si>
  <si>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</si>
  <si>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</si>
  <si>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</si>
  <si>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</si>
  <si>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</si>
  <si>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</si>
  <si>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</si>
  <si>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</si>
  <si>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</si>
  <si>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</si>
  <si>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</si>
  <si>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</si>
  <si>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</si>
  <si>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</si>
  <si>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</si>
  <si>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</si>
  <si>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</si>
  <si>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</si>
  <si>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</si>
  <si>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</si>
  <si>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</si>
  <si>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</si>
  <si>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</si>
  <si>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</si>
  <si>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</si>
  <si>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</si>
  <si>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</si>
  <si>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</si>
  <si>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</si>
  <si>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</si>
  <si>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</si>
  <si>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</si>
  <si>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</si>
  <si>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</si>
  <si>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</si>
  <si>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</si>
  <si>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</si>
  <si>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</si>
  <si>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</si>
  <si>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</si>
  <si>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</si>
  <si>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</si>
  <si>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</si>
  <si>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</si>
  <si>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</si>
  <si>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</si>
  <si>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</si>
  <si>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</si>
  <si>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</si>
  <si>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</si>
  <si>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</si>
  <si>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</si>
  <si>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</si>
  <si>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</si>
  <si>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</si>
  <si>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</si>
  <si>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</si>
  <si>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</si>
  <si>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</si>
  <si>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</si>
  <si>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</si>
  <si>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</si>
  <si>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</si>
  <si>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</si>
  <si>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</si>
  <si>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</si>
  <si>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</si>
  <si>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</si>
  <si>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</si>
  <si>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</si>
  <si>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</si>
  <si>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</si>
  <si>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</si>
  <si>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</si>
  <si>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</si>
  <si>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</si>
  <si>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</si>
  <si>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</si>
  <si>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</si>
  <si>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</si>
  <si>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</si>
  <si>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</si>
  <si>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</si>
  <si>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</si>
  <si>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</si>
  <si>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</si>
  <si>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</si>
  <si>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</si>
  <si>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</si>
  <si>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</si>
  <si>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</si>
  <si>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</si>
  <si>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</si>
  <si>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</si>
  <si>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</si>
  <si>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</si>
  <si>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</si>
  <si>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</si>
  <si>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</si>
  <si>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</si>
  <si>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</si>
  <si>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</si>
  <si>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</si>
  <si>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</si>
  <si>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</si>
  <si>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</si>
  <si>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</si>
  <si>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</si>
  <si>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</si>
  <si>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</si>
  <si>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</si>
  <si>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</si>
  <si>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</si>
  <si>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</si>
  <si>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</si>
  <si>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</si>
  <si>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</si>
  <si>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</si>
  <si>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</si>
  <si>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</si>
  <si>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</si>
  <si>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</si>
  <si>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</si>
  <si>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</si>
  <si>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</si>
  <si>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</si>
  <si>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</si>
  <si>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</si>
  <si>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</si>
  <si>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</si>
  <si>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</si>
  <si>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</si>
  <si>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</si>
  <si>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</si>
  <si>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</si>
  <si>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</si>
  <si>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</si>
  <si>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</si>
  <si>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</si>
  <si>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</si>
  <si>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</si>
  <si>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</si>
  <si>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</si>
  <si>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</si>
  <si>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</si>
  <si>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</si>
  <si>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</si>
  <si>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</si>
  <si>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</si>
  <si>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</si>
  <si>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</si>
  <si>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</si>
  <si>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</si>
  <si>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</si>
  <si>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</si>
  <si>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</si>
  <si>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</si>
  <si>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</si>
  <si>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</si>
  <si>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</si>
  <si>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</si>
  <si>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</si>
  <si>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</si>
  <si>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</si>
  <si>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</si>
  <si>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</si>
  <si>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</si>
  <si>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</si>
  <si>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</si>
  <si>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</si>
  <si>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</si>
  <si>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</si>
  <si>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</si>
  <si>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</si>
  <si>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</si>
  <si>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</si>
  <si>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</si>
  <si>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</si>
  <si>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</si>
  <si>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</si>
  <si>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</si>
  <si>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</si>
  <si>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</si>
  <si>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</si>
  <si>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</si>
  <si>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</si>
  <si>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</si>
  <si>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</si>
  <si>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</si>
  <si>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</si>
  <si>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</si>
  <si>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</si>
  <si>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</si>
  <si>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</si>
  <si>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</si>
  <si>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</si>
  <si>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</si>
  <si>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</si>
  <si>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</si>
  <si>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</si>
  <si>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</si>
  <si>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</si>
  <si>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</si>
  <si>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</si>
  <si>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</si>
  <si>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</si>
  <si>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</si>
  <si>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</si>
  <si>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</si>
  <si>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</si>
  <si>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</si>
  <si>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</si>
  <si>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</si>
  <si>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</si>
  <si>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</si>
  <si>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</si>
  <si>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</si>
  <si>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</si>
  <si>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</si>
  <si>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</si>
  <si>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</si>
  <si>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</si>
  <si>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</si>
  <si>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</si>
  <si>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</si>
  <si>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</si>
  <si>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</si>
  <si>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</si>
  <si>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</si>
  <si>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</si>
  <si>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</si>
  <si>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</si>
  <si>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</si>
  <si>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</si>
  <si>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</si>
  <si>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</si>
  <si>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</si>
  <si>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</si>
  <si>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</si>
  <si>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</si>
  <si>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</si>
  <si>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</si>
  <si>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</si>
  <si>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</si>
  <si>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</si>
  <si>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</si>
  <si>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</si>
  <si>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</si>
  <si>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</si>
  <si>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</si>
  <si>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</si>
  <si>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</si>
  <si>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</si>
  <si>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</si>
  <si>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</si>
  <si>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</si>
  <si>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</si>
  <si>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</si>
  <si>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</si>
  <si>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</si>
  <si>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</si>
  <si>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</si>
  <si>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</si>
  <si>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</si>
  <si>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</si>
  <si>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</si>
  <si>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</si>
  <si>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</si>
  <si>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</si>
  <si>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</si>
  <si>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</si>
  <si>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</si>
  <si>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</si>
  <si>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</si>
  <si>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</si>
  <si>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</si>
  <si>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</si>
  <si>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</si>
  <si>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</si>
  <si>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</si>
  <si>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</si>
  <si>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</si>
  <si>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</si>
  <si>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</si>
  <si>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</si>
  <si>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</si>
  <si>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</si>
  <si>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</si>
  <si>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</si>
  <si>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</si>
  <si>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</si>
  <si>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</si>
  <si>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</si>
  <si>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</si>
  <si>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</si>
  <si>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</si>
  <si>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</si>
  <si>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</si>
  <si>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</si>
  <si>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</si>
  <si>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</si>
  <si>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</si>
  <si>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</si>
  <si>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</si>
  <si>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</si>
  <si>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</si>
  <si>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</si>
  <si>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</si>
  <si>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</si>
  <si>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</si>
  <si>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</si>
  <si>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</si>
  <si>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</si>
  <si>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</si>
  <si>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</si>
  <si>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</si>
  <si>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</si>
  <si>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</si>
  <si>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</si>
  <si>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</si>
  <si>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</si>
  <si>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</si>
  <si>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</si>
  <si>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</si>
  <si>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</si>
  <si>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</si>
  <si>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</si>
  <si>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</si>
  <si>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</si>
  <si>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</si>
  <si>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</si>
  <si>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</si>
  <si>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</si>
  <si>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</si>
  <si>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</si>
  <si>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</si>
  <si>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</si>
  <si>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</si>
  <si>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</si>
  <si>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</si>
  <si>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</si>
  <si>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</si>
  <si>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</si>
  <si>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</si>
  <si>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</si>
  <si>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</si>
  <si>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</si>
  <si>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</si>
  <si>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</si>
  <si>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</si>
  <si>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</si>
  <si>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</si>
  <si>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</si>
  <si>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</si>
  <si>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</si>
  <si>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</si>
  <si>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</si>
  <si>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</si>
  <si>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</si>
  <si>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</si>
  <si>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</si>
  <si>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</si>
  <si>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</si>
  <si>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</si>
  <si>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</si>
  <si>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</si>
  <si>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</si>
  <si>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</si>
  <si>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</si>
  <si>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</si>
  <si>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</si>
  <si>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</si>
  <si>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</si>
  <si>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</si>
  <si>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</si>
  <si>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</si>
  <si>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</si>
  <si>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</si>
  <si>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</si>
  <si>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</si>
  <si>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</si>
  <si>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</si>
  <si>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</si>
  <si>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</si>
  <si>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</si>
  <si>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</si>
  <si>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</si>
  <si>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</si>
  <si>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</si>
  <si>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</si>
  <si>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</si>
  <si>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</si>
  <si>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</si>
  <si>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</si>
  <si>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</si>
  <si>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</si>
  <si>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</si>
  <si>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</si>
  <si>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</si>
  <si>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</si>
  <si>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</si>
  <si>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</si>
  <si>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</si>
  <si>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</si>
  <si>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</si>
  <si>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</si>
  <si>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</si>
  <si>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</si>
  <si>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</si>
  <si>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</si>
  <si>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</si>
  <si>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</si>
  <si>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</si>
  <si>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</si>
  <si>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</si>
  <si>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</si>
  <si>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</si>
  <si>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</si>
  <si>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</si>
  <si>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</si>
  <si>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</si>
  <si>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</si>
  <si>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</si>
  <si>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</si>
  <si>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</si>
  <si>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</si>
  <si>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</si>
  <si>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</si>
  <si>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</si>
  <si>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</si>
  <si>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</si>
  <si>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</si>
  <si>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</si>
  <si>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</si>
  <si>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</si>
  <si>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</si>
  <si>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</si>
  <si>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</si>
  <si>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</si>
  <si>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</si>
  <si>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</si>
  <si>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</si>
  <si>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</si>
  <si>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</si>
  <si>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</si>
  <si>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</si>
  <si>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</si>
  <si>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</si>
  <si>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</si>
  <si>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</si>
  <si>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</si>
  <si>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</si>
  <si>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</si>
  <si>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</si>
  <si>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</si>
  <si>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</si>
  <si>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</si>
  <si>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</si>
  <si>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</si>
  <si>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</si>
  <si>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</si>
  <si>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</si>
  <si>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</si>
  <si>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</si>
  <si>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</si>
  <si>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</si>
  <si>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</si>
  <si>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</si>
  <si>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</si>
  <si>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</si>
  <si>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</si>
  <si>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</si>
  <si>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</si>
  <si>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</si>
  <si>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</si>
  <si>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</si>
  <si>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</si>
  <si>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</si>
  <si>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</si>
  <si>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</si>
  <si>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</si>
  <si>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</si>
  <si>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</si>
  <si>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</si>
  <si>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</si>
  <si>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</si>
  <si>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</si>
  <si>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</si>
  <si>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</si>
  <si>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</si>
  <si>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</si>
  <si>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</si>
  <si>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</si>
  <si>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</si>
  <si>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</si>
  <si>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</si>
  <si>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</si>
  <si>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</si>
  <si>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</si>
  <si>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</si>
  <si>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</si>
  <si>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</si>
  <si>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</si>
  <si>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</si>
  <si>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</si>
  <si>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</si>
  <si>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</si>
  <si>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</si>
  <si>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</si>
  <si>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</si>
  <si>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</si>
  <si>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</si>
  <si>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</si>
  <si>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</si>
  <si>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</si>
  <si>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</si>
  <si>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</si>
  <si>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</si>
  <si>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</si>
  <si>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</si>
  <si>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</si>
  <si>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</si>
  <si>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</si>
  <si>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</si>
  <si>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</si>
  <si>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</si>
  <si>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</si>
  <si>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</si>
  <si>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</si>
  <si>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</si>
  <si>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</si>
  <si>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</si>
  <si>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</si>
  <si>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</si>
  <si>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</si>
  <si>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</si>
  <si>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</si>
  <si>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</si>
  <si>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</si>
  <si>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</si>
  <si>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</si>
  <si>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</si>
  <si>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</si>
  <si>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</si>
  <si>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</si>
  <si>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</si>
  <si>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</si>
  <si>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</si>
  <si>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</si>
  <si>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</si>
  <si>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</si>
  <si>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</si>
  <si>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</si>
  <si>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</si>
  <si>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</si>
  <si>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</si>
  <si>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</si>
  <si>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</si>
  <si>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</si>
  <si>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</si>
  <si>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</si>
  <si>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</si>
  <si>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</si>
  <si>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</si>
  <si>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</si>
  <si>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</si>
  <si>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</si>
  <si>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</si>
  <si>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</si>
  <si>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</si>
  <si>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</si>
  <si>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</si>
  <si>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</si>
  <si>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</si>
  <si>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</si>
  <si>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</si>
  <si>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</si>
  <si>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</si>
  <si>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</si>
  <si>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</si>
  <si>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</si>
  <si>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</si>
  <si>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</si>
  <si>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</si>
  <si>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</si>
  <si>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</si>
  <si>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</si>
  <si>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</si>
  <si>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</si>
  <si>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</si>
  <si>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</si>
  <si>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</si>
  <si>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</si>
  <si>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</si>
  <si>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</si>
  <si>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</si>
  <si>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</si>
  <si>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</si>
  <si>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</si>
  <si>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</si>
  <si>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</si>
  <si>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</si>
  <si>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</si>
  <si>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</si>
  <si>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</si>
  <si>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</si>
  <si>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</si>
  <si>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</si>
  <si>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</si>
  <si>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</si>
  <si>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</si>
  <si>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</si>
  <si>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</si>
  <si>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</si>
  <si>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</si>
  <si>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</si>
  <si>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</si>
  <si>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</si>
  <si>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</si>
  <si>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</si>
  <si>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</si>
  <si>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</si>
  <si>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</si>
  <si>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</si>
  <si>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</si>
  <si>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</si>
  <si>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</si>
  <si>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</si>
  <si>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</si>
  <si>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</si>
  <si>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</si>
  <si>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</si>
  <si>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</si>
  <si>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</si>
  <si>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</si>
  <si>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</si>
  <si>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</si>
  <si>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</si>
  <si>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</si>
  <si>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</si>
  <si>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</si>
  <si>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</si>
  <si>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</si>
  <si>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</si>
  <si>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</si>
  <si>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</si>
  <si>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</si>
  <si>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</si>
  <si>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</si>
  <si>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</si>
  <si>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</si>
  <si>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</si>
  <si>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</si>
  <si>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</si>
  <si>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</si>
  <si>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</si>
  <si>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</si>
  <si>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</si>
  <si>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</si>
  <si>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</si>
  <si>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</si>
  <si>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</si>
  <si>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</si>
  <si>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</si>
  <si>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</si>
  <si>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</si>
  <si>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</si>
  <si>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</si>
  <si>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</si>
  <si>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</si>
  <si>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</si>
  <si>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</si>
  <si>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</si>
  <si>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</si>
  <si>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</si>
  <si>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</si>
  <si>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</si>
  <si>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</si>
  <si>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</si>
  <si>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</si>
  <si>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</si>
  <si>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</si>
  <si>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</si>
  <si>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</si>
  <si>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</si>
  <si>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</si>
  <si>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</si>
  <si>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</si>
  <si>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</si>
  <si>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</si>
  <si>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</si>
  <si>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</si>
  <si>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</si>
  <si>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</si>
  <si>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</si>
  <si>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</si>
  <si>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</si>
  <si>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</si>
  <si>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</si>
  <si>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</si>
  <si>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</si>
  <si>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</si>
  <si>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</si>
  <si>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</si>
  <si>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</si>
  <si>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</si>
  <si>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</si>
  <si>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</si>
  <si>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</si>
  <si>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</si>
  <si>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</si>
  <si>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</si>
  <si>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</si>
  <si>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</si>
  <si>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</si>
  <si>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</si>
  <si>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</si>
  <si>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</si>
  <si>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</si>
  <si>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</si>
  <si>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</si>
  <si>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</si>
  <si>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</si>
  <si>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</si>
  <si>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</si>
  <si>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</si>
  <si>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</si>
  <si>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</si>
  <si>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</si>
  <si>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</si>
  <si>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</si>
  <si>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</si>
  <si>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</si>
  <si>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</si>
  <si>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</si>
  <si>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</si>
  <si>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</si>
  <si>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</si>
  <si>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</si>
  <si>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</si>
  <si>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</si>
  <si>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</si>
  <si>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</si>
  <si>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</si>
  <si>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</si>
  <si>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</si>
  <si>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</si>
  <si>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</si>
  <si>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</si>
  <si>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</si>
  <si>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</si>
  <si>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</si>
  <si>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</si>
  <si>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</si>
  <si>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</si>
  <si>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</si>
  <si>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</si>
  <si>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</si>
  <si>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</si>
  <si>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</si>
  <si>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</si>
  <si>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</si>
  <si>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</si>
  <si>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</si>
  <si>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</si>
  <si>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</si>
  <si>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</si>
  <si>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</si>
  <si>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</si>
  <si>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</si>
  <si>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</si>
  <si>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</si>
  <si>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</si>
  <si>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</si>
  <si>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</si>
  <si>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</si>
  <si>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</si>
  <si>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</si>
  <si>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</si>
  <si>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</si>
  <si>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</si>
  <si>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</si>
  <si>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</si>
  <si>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</si>
  <si>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</si>
  <si>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</si>
  <si>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</si>
  <si>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</si>
  <si>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</si>
  <si>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</si>
  <si>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</si>
  <si>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</si>
  <si>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</si>
  <si>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</si>
  <si>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</si>
  <si>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</si>
  <si>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</si>
  <si>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</si>
  <si>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</si>
  <si>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</si>
  <si>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</si>
  <si>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</si>
  <si>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</si>
  <si>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</si>
  <si>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</si>
  <si>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</si>
  <si>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</si>
  <si>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</si>
  <si>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</si>
  <si>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</si>
  <si>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</si>
  <si>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</si>
  <si>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</si>
  <si>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</si>
  <si>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</si>
  <si>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</si>
  <si>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</si>
  <si>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</si>
  <si>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</si>
  <si>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</si>
  <si>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</si>
  <si>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</si>
  <si>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</si>
  <si>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</si>
  <si>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</si>
  <si>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</si>
  <si>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</si>
  <si>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</si>
  <si>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</si>
  <si>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</si>
  <si>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</si>
  <si>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</si>
  <si>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</si>
  <si>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</si>
  <si>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</si>
  <si>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</si>
  <si>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</si>
  <si>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</si>
  <si>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</si>
  <si>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</si>
  <si>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</si>
  <si>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</si>
  <si>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</si>
  <si>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</si>
  <si>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</si>
  <si>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</si>
  <si>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</si>
  <si>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</si>
  <si>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</si>
  <si>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</si>
  <si>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</si>
  <si>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</si>
  <si>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</si>
  <si>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</si>
  <si>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</si>
  <si>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</si>
  <si>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</si>
  <si>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</si>
  <si>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</si>
  <si>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</si>
  <si>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</si>
  <si>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</si>
  <si>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</si>
  <si>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</si>
  <si>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</si>
  <si>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</si>
  <si>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</si>
  <si>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</si>
  <si>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</si>
  <si>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</si>
  <si>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</si>
  <si>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</si>
  <si>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</si>
  <si>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</si>
  <si>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</si>
  <si>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</si>
  <si>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</si>
  <si>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</si>
  <si>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</si>
  <si>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</si>
  <si>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</si>
  <si>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</si>
  <si>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</si>
  <si>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</si>
  <si>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</si>
  <si>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</si>
  <si>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</si>
  <si>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</si>
  <si>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</si>
  <si>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</si>
  <si>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</si>
  <si>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</si>
  <si>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</si>
  <si>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</si>
  <si>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</si>
  <si>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</si>
  <si>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</si>
  <si>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</si>
  <si>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</si>
  <si>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</si>
  <si>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</si>
  <si>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</si>
  <si>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</si>
  <si>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</si>
  <si>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</si>
  <si>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</si>
  <si>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</si>
  <si>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</si>
  <si>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</si>
  <si>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</si>
  <si>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</si>
  <si>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</si>
  <si>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</si>
  <si>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</si>
  <si>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</si>
  <si>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</si>
  <si>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</si>
  <si>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</si>
  <si>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</si>
  <si>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</si>
  <si>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</si>
  <si>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</si>
  <si>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</si>
  <si>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</si>
  <si>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</si>
  <si>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</si>
  <si>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</si>
  <si>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</si>
  <si>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</si>
  <si>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</si>
  <si>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</si>
  <si>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</si>
  <si>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</si>
  <si>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</si>
  <si>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</si>
  <si>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</si>
  <si>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</si>
  <si>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</si>
  <si>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</si>
  <si>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</si>
  <si>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</si>
  <si>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</si>
  <si>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</si>
  <si>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</si>
  <si>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</si>
  <si>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</si>
  <si>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</si>
  <si>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</si>
  <si>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</si>
  <si>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</si>
  <si>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</si>
  <si>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</si>
  <si>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</si>
  <si>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</si>
  <si>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</si>
  <si>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</si>
  <si>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</si>
  <si>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</si>
  <si>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</si>
  <si>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</si>
  <si>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</si>
  <si>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</si>
  <si>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</si>
  <si>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</si>
  <si>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</si>
  <si>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</si>
  <si>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</si>
  <si>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</si>
  <si>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</si>
  <si>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</si>
  <si>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</si>
  <si>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</si>
  <si>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</si>
  <si>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</si>
  <si>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</si>
  <si>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</si>
  <si>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</si>
  <si>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</si>
  <si>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</si>
  <si>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</si>
  <si>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</si>
  <si>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</si>
  <si>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</si>
  <si>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</si>
  <si>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</si>
  <si>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</si>
  <si>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</si>
  <si>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</si>
  <si>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</si>
  <si>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</si>
  <si>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</si>
  <si>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</si>
  <si>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</si>
  <si>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</si>
  <si>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</si>
  <si>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</si>
  <si>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</si>
  <si>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</si>
  <si>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</si>
  <si>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</si>
  <si>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</si>
  <si>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</si>
  <si>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</si>
  <si>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</si>
  <si>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</si>
  <si>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</si>
  <si>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</si>
  <si>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</si>
  <si>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</si>
  <si>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</si>
  <si>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</si>
  <si>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</si>
  <si>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</si>
  <si>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</si>
  <si>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</si>
  <si>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</si>
  <si>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</si>
  <si>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</si>
  <si>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</si>
  <si>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</si>
  <si>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</si>
  <si>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</si>
  <si>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</si>
  <si>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</si>
  <si>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</si>
  <si>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</si>
  <si>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</si>
  <si>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</si>
  <si>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</si>
  <si>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</si>
  <si>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</si>
  <si>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</si>
  <si>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</si>
  <si>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</si>
  <si>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</si>
  <si>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</si>
  <si>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</si>
  <si>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</si>
  <si>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</si>
  <si>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</si>
  <si>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</si>
  <si>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</si>
  <si>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Tai Wei,Ivan,Phay, Marlon,Rahhulann, Alex, Zi Ming</t>
  </si>
  <si>
    <t>Tai Wei,Ivan,Phay, Alex, Zi Ming</t>
  </si>
  <si>
    <t>Tai Wei,Ivan,Phay, Marlon,Alex,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</si>
</sst>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4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24"/>
      <c r="H2" s="724"/>
      <c r="I2" s="724"/>
      <c r="J2" s="724"/>
      <c r="K2" s="724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6">
        <v>2024</v>
      </c>
      <c r="D4" s="717"/>
      <c r="E4" s="717"/>
      <c r="F4" s="717"/>
      <c r="G4" s="717"/>
      <c r="H4" s="717"/>
      <c r="I4" s="717"/>
      <c r="J4" s="717"/>
      <c r="K4" s="717"/>
      <c r="L4" s="717"/>
      <c r="M4" s="717"/>
      <c r="N4" s="717"/>
      <c r="O4" s="717"/>
      <c r="P4" s="717"/>
      <c r="Q4" s="717"/>
      <c r="R4" s="717"/>
      <c r="S4" s="717"/>
      <c r="T4" s="717"/>
      <c r="U4" s="717"/>
      <c r="V4" s="717"/>
      <c r="W4" s="717"/>
      <c r="X4" s="717"/>
      <c r="Y4" s="717"/>
      <c r="Z4" s="717"/>
      <c r="AA4" s="717"/>
      <c r="AB4" s="717"/>
      <c r="AC4" s="717"/>
      <c r="AD4" s="717"/>
      <c r="AE4" s="717"/>
      <c r="AF4" s="717"/>
      <c r="AG4" s="717"/>
      <c r="AH4" s="717"/>
      <c r="AI4" s="717"/>
      <c r="AJ4" s="717"/>
      <c r="AK4" s="717"/>
      <c r="AL4" s="717"/>
      <c r="AM4" s="717"/>
      <c r="AN4" s="717"/>
      <c r="AO4" s="717"/>
      <c r="AP4" s="717"/>
      <c r="AQ4" s="717"/>
      <c r="AR4" s="717"/>
      <c r="AS4" s="717"/>
      <c r="AT4" s="717"/>
      <c r="AU4" s="717"/>
      <c r="AV4" s="717"/>
      <c r="AW4" s="717"/>
      <c r="AX4" s="717"/>
      <c r="AY4" s="717"/>
      <c r="AZ4" s="717"/>
      <c r="BA4" s="717"/>
      <c r="BB4" s="717"/>
      <c r="BC4" s="718"/>
    </row>
    <row r="5" spans="1:55" x14ac:dyDescent="0.2">
      <c r="A5" s="473"/>
      <c r="B5" s="474" t="s">
        <v>1</v>
      </c>
      <c r="C5" s="719" t="s">
        <v>2</v>
      </c>
      <c r="D5" s="719"/>
      <c r="E5" s="719"/>
      <c r="F5" s="719"/>
      <c r="G5" s="719"/>
      <c r="H5" s="719"/>
      <c r="I5" s="719"/>
      <c r="J5" s="719"/>
      <c r="K5" s="719"/>
      <c r="L5" s="719"/>
      <c r="M5" s="719"/>
      <c r="N5" s="719"/>
      <c r="O5" s="720"/>
      <c r="P5" s="721" t="s">
        <v>3</v>
      </c>
      <c r="Q5" s="721"/>
      <c r="R5" s="721"/>
      <c r="S5" s="721"/>
      <c r="T5" s="721"/>
      <c r="U5" s="721"/>
      <c r="V5" s="721"/>
      <c r="W5" s="721"/>
      <c r="X5" s="721"/>
      <c r="Y5" s="721"/>
      <c r="Z5" s="721"/>
      <c r="AA5" s="721"/>
      <c r="AB5" s="722"/>
      <c r="AC5" s="721" t="s">
        <v>4</v>
      </c>
      <c r="AD5" s="721"/>
      <c r="AE5" s="721"/>
      <c r="AF5" s="721"/>
      <c r="AG5" s="721"/>
      <c r="AH5" s="721"/>
      <c r="AI5" s="721"/>
      <c r="AJ5" s="721"/>
      <c r="AK5" s="721"/>
      <c r="AL5" s="721"/>
      <c r="AM5" s="721"/>
      <c r="AN5" s="721"/>
      <c r="AO5" s="722"/>
      <c r="AP5" s="721" t="s">
        <v>5</v>
      </c>
      <c r="AQ5" s="721"/>
      <c r="AR5" s="721"/>
      <c r="AS5" s="721"/>
      <c r="AT5" s="721"/>
      <c r="AU5" s="721"/>
      <c r="AV5" s="721"/>
      <c r="AW5" s="721"/>
      <c r="AX5" s="721"/>
      <c r="AY5" s="721"/>
      <c r="AZ5" s="721"/>
      <c r="BA5" s="721"/>
      <c r="BB5" s="722"/>
      <c r="BC5" s="485" t="s">
        <v>1</v>
      </c>
    </row>
    <row r="6" spans="1:55" x14ac:dyDescent="0.2">
      <c r="A6" s="473"/>
      <c r="B6" s="475" t="s">
        <v>1</v>
      </c>
      <c r="C6" s="723" t="s">
        <v>6</v>
      </c>
      <c r="D6" s="723"/>
      <c r="E6" s="723"/>
      <c r="F6" s="723"/>
      <c r="G6" s="725"/>
      <c r="H6" s="714" t="s">
        <v>7</v>
      </c>
      <c r="I6" s="714"/>
      <c r="J6" s="714"/>
      <c r="K6" s="715"/>
      <c r="L6" s="714" t="s">
        <v>8</v>
      </c>
      <c r="M6" s="714"/>
      <c r="N6" s="714"/>
      <c r="O6" s="715"/>
      <c r="P6" s="714" t="s">
        <v>9</v>
      </c>
      <c r="Q6" s="714"/>
      <c r="R6" s="714"/>
      <c r="S6" s="714"/>
      <c r="T6" s="715"/>
      <c r="U6" s="714" t="s">
        <v>10</v>
      </c>
      <c r="V6" s="714"/>
      <c r="W6" s="714"/>
      <c r="X6" s="715"/>
      <c r="Y6" s="714" t="s">
        <v>11</v>
      </c>
      <c r="Z6" s="714"/>
      <c r="AA6" s="714"/>
      <c r="AB6" s="715"/>
      <c r="AC6" s="714" t="s">
        <v>12</v>
      </c>
      <c r="AD6" s="714"/>
      <c r="AE6" s="714"/>
      <c r="AF6" s="714"/>
      <c r="AG6" s="715"/>
      <c r="AH6" s="714" t="s">
        <v>13</v>
      </c>
      <c r="AI6" s="714"/>
      <c r="AJ6" s="714"/>
      <c r="AK6" s="715"/>
      <c r="AL6" s="714" t="s">
        <v>14</v>
      </c>
      <c r="AM6" s="714"/>
      <c r="AN6" s="714"/>
      <c r="AO6" s="714"/>
      <c r="AP6" s="715"/>
      <c r="AQ6" s="714" t="s">
        <v>15</v>
      </c>
      <c r="AR6" s="714"/>
      <c r="AS6" s="714"/>
      <c r="AT6" s="715"/>
      <c r="AU6" s="714" t="s">
        <v>16</v>
      </c>
      <c r="AV6" s="714"/>
      <c r="AW6" s="714"/>
      <c r="AX6" s="715"/>
      <c r="AY6" s="723" t="s">
        <v>17</v>
      </c>
      <c r="AZ6" s="723"/>
      <c r="BA6" s="723"/>
      <c r="BB6" s="723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6" t="s">
        <v>75</v>
      </c>
      <c r="B1" s="726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79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154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162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168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169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175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162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183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185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192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199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203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204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205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209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217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252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256</v>
      </c>
      <c r="I12" s="515" t="s">
        <v>256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256</v>
      </c>
      <c r="I13" s="515" t="s">
        <v>256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258</v>
      </c>
      <c r="I16" s="515" t="s">
        <v>54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258</v>
      </c>
      <c r="I17" s="515" t="s">
        <v>54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258</v>
      </c>
      <c r="I18" s="515" t="s">
        <v>54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258</v>
      </c>
      <c r="I19" s="452" t="s">
        <v>54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258</v>
      </c>
      <c r="I20" s="452" t="s">
        <v>54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259</v>
      </c>
      <c r="I21" s="452" t="s">
        <v>260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259</v>
      </c>
      <c r="I22" s="452" t="s">
        <v>260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261</v>
      </c>
      <c r="I23" s="452" t="s">
        <v>262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263</v>
      </c>
      <c r="I24" s="452" t="s">
        <v>262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263</v>
      </c>
      <c r="I25" s="575" t="s">
        <v>264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263</v>
      </c>
      <c r="I26" s="575" t="s">
        <v>264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265</v>
      </c>
      <c r="I27" s="575" t="s">
        <v>264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265</v>
      </c>
      <c r="I28" s="575" t="s">
        <v>264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266</v>
      </c>
      <c r="I29" s="575" t="s">
        <v>267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266</v>
      </c>
      <c r="I30" s="575" t="s">
        <v>267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266</v>
      </c>
      <c r="I31" s="575" t="s">
        <v>267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268</v>
      </c>
      <c r="I32" s="575" t="s">
        <v>267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268</v>
      </c>
      <c r="I33" s="575" t="s">
        <v>108</v>
      </c>
      <c r="J33" s="458" t="s">
        <v>257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269</v>
      </c>
      <c r="I34" s="537" t="s">
        <v>270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269</v>
      </c>
      <c r="I35" s="537" t="s">
        <v>270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269</v>
      </c>
      <c r="I36" s="537" t="s">
        <v>270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271</v>
      </c>
      <c r="I37" s="537" t="s">
        <v>270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271</v>
      </c>
      <c r="I38" s="537" t="s">
        <v>270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269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269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54" priority="1">
      <formula>MAX(FREQUENCY(IF(ISNUMBER(SEARCH(M6, $K$7:$K$44)), ROW($K$7:$K$44)), IF(ISNUMBER(SEARCH(M6, $K$7:$K$44))=FALSE, ROW($K$7:$K$44)))) &gt; 12</formula>
    </cfRule>
    <cfRule type="expression" dxfId="353" priority="2">
      <formula>MAX(FREQUENCY(IF(ISNUMBER(SEARCH(M6, $E$7:$E$44)), ROW($E$7:$E$44)), IF(ISNUMBER(SEARCH(M6, $E$7:$E$44))=FALSE, ROW($E$7:$E$44)))) &gt; 12</formula>
    </cfRule>
    <cfRule type="expression" dxfId="352" priority="3">
      <formula>MAX(FREQUENCY(IF(ISNUMBER(SEARCH(M6, $F$7:$F$44)), ROW($F$7:$F$44)), IF(ISNUMBER(SEARCH(M6, $F$7:$F$44))=FALSE, ROW($F$7:$F$44)))) &gt; 12</formula>
    </cfRule>
    <cfRule type="expression" dxfId="351" priority="4">
      <formula>MAX(FREQUENCY(IF(ISNUMBER(SEARCH(M6, $G$7:$G$44)), ROW($G$7:$G$44)), IF(ISNUMBER(SEARCH(M6, $G$7:$G$44))=FALSE, ROW($G$7:$G$44)))) &gt; 12</formula>
    </cfRule>
    <cfRule type="expression" dxfId="350" priority="5">
      <formula>MAX(FREQUENCY(IF(ISNUMBER(SEARCH(M6, $H$7:$H$44)), ROW($H$7:$H$44)), IF(ISNUMBER(SEARCH(M6, $H$7:$H$44))=FALSE, ROW($H$7:$H$44)))) &gt; 12</formula>
    </cfRule>
    <cfRule type="expression" dxfId="349" priority="6">
      <formula>MAX(FREQUENCY(IF(ISNUMBER(SEARCH(M6, $I$7:$I$44)), ROW($I$7:$I$44)), IF(ISNUMBER(SEARCH(M6, $I$7:$I$44))=FALSE, ROW($I$7:$I$44)))) &gt; 12</formula>
    </cfRule>
    <cfRule type="expression" dxfId="34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47" priority="15">
      <formula>AND(ISNUMBER(N6), N6&gt;=5, NOT(ISBLANK(O6)))</formula>
    </cfRule>
    <cfRule type="expression" dxfId="346" priority="16">
      <formula>AND(ISNUMBER(N6), N6&gt;=5)</formula>
    </cfRule>
    <cfRule type="expression" dxfId="345" priority="17">
      <formula>AND(ISNUMBER(N6), N6&lt;5, NOT(ISBLANK(O6)))</formula>
    </cfRule>
    <cfRule type="expression" dxfId="344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277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278</v>
      </c>
      <c r="F12" s="515" t="s">
        <v>278</v>
      </c>
      <c r="G12" s="515" t="s">
        <v>278</v>
      </c>
      <c r="H12" s="515" t="s">
        <v>278</v>
      </c>
      <c r="I12" s="515" t="s">
        <v>278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278</v>
      </c>
      <c r="F13" s="515" t="s">
        <v>278</v>
      </c>
      <c r="G13" s="515" t="s">
        <v>278</v>
      </c>
      <c r="H13" s="515" t="s">
        <v>278</v>
      </c>
      <c r="I13" s="515" t="s">
        <v>278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278</v>
      </c>
      <c r="F14" s="515" t="s">
        <v>279</v>
      </c>
      <c r="G14" s="515" t="s">
        <v>57</v>
      </c>
      <c r="H14" s="515" t="s">
        <v>54</v>
      </c>
      <c r="I14" s="452" t="s">
        <v>57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278</v>
      </c>
      <c r="F15" s="515" t="s">
        <v>280</v>
      </c>
      <c r="G15" s="515" t="s">
        <v>54</v>
      </c>
      <c r="H15" s="515" t="s">
        <v>54</v>
      </c>
      <c r="I15" s="452" t="s">
        <v>57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278</v>
      </c>
      <c r="F16" s="515" t="s">
        <v>280</v>
      </c>
      <c r="G16" s="515" t="s">
        <v>281</v>
      </c>
      <c r="H16" s="515" t="s">
        <v>54</v>
      </c>
      <c r="I16" s="452" t="s">
        <v>57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278</v>
      </c>
      <c r="F17" s="515" t="s">
        <v>280</v>
      </c>
      <c r="G17" s="515" t="s">
        <v>281</v>
      </c>
      <c r="H17" s="515" t="s">
        <v>54</v>
      </c>
      <c r="I17" s="452" t="s">
        <v>282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283</v>
      </c>
      <c r="G18" s="515" t="s">
        <v>281</v>
      </c>
      <c r="H18" s="561" t="s">
        <v>284</v>
      </c>
      <c r="I18" s="452" t="s">
        <v>282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283</v>
      </c>
      <c r="G19" s="515" t="s">
        <v>281</v>
      </c>
      <c r="H19" s="561" t="s">
        <v>285</v>
      </c>
      <c r="I19" s="452" t="s">
        <v>286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288</v>
      </c>
      <c r="G20" s="515" t="s">
        <v>281</v>
      </c>
      <c r="H20" s="561" t="s">
        <v>285</v>
      </c>
      <c r="I20" s="452" t="s">
        <v>286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287</v>
      </c>
      <c r="F21" s="515" t="s">
        <v>283</v>
      </c>
      <c r="G21" s="515" t="s">
        <v>54</v>
      </c>
      <c r="H21" s="561" t="s">
        <v>289</v>
      </c>
      <c r="I21" s="452" t="s">
        <v>290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291</v>
      </c>
      <c r="G22" s="515" t="s">
        <v>54</v>
      </c>
      <c r="H22" s="561" t="s">
        <v>289</v>
      </c>
      <c r="I22" s="452" t="s">
        <v>292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294</v>
      </c>
      <c r="G23" s="515" t="s">
        <v>54</v>
      </c>
      <c r="H23" s="561" t="s">
        <v>289</v>
      </c>
      <c r="I23" s="452" t="s">
        <v>292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287</v>
      </c>
      <c r="F24" s="515" t="s">
        <v>294</v>
      </c>
      <c r="G24" s="515" t="s">
        <v>54</v>
      </c>
      <c r="H24" s="561" t="s">
        <v>295</v>
      </c>
      <c r="I24" s="452" t="s">
        <v>292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296</v>
      </c>
      <c r="F25" s="515" t="s">
        <v>297</v>
      </c>
      <c r="G25" s="515" t="s">
        <v>298</v>
      </c>
      <c r="H25" s="561" t="s">
        <v>299</v>
      </c>
      <c r="I25" s="452" t="s">
        <v>292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297</v>
      </c>
      <c r="G26" s="452" t="s">
        <v>281</v>
      </c>
      <c r="H26" s="561" t="s">
        <v>300</v>
      </c>
      <c r="I26" s="452" t="s">
        <v>301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259</v>
      </c>
      <c r="F27" s="515" t="s">
        <v>302</v>
      </c>
      <c r="G27" s="452" t="s">
        <v>281</v>
      </c>
      <c r="H27" s="561" t="s">
        <v>300</v>
      </c>
      <c r="I27" s="452" t="s">
        <v>301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259</v>
      </c>
      <c r="F28" s="515" t="s">
        <v>303</v>
      </c>
      <c r="G28" s="452" t="s">
        <v>54</v>
      </c>
      <c r="H28" s="561" t="s">
        <v>300</v>
      </c>
      <c r="I28" s="306" t="s">
        <v>304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259</v>
      </c>
      <c r="F29" s="515" t="s">
        <v>259</v>
      </c>
      <c r="G29" s="452" t="s">
        <v>54</v>
      </c>
      <c r="H29" s="561" t="s">
        <v>305</v>
      </c>
      <c r="I29" s="306" t="s">
        <v>161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259</v>
      </c>
      <c r="F30" s="515" t="s">
        <v>259</v>
      </c>
      <c r="G30" s="452" t="s">
        <v>54</v>
      </c>
      <c r="H30" s="561" t="s">
        <v>305</v>
      </c>
      <c r="I30" s="306" t="s">
        <v>161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306</v>
      </c>
      <c r="F31" s="515" t="s">
        <v>259</v>
      </c>
      <c r="G31" s="452" t="s">
        <v>54</v>
      </c>
      <c r="H31" s="561" t="s">
        <v>305</v>
      </c>
      <c r="I31" s="306" t="s">
        <v>161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306</v>
      </c>
      <c r="F32" s="515" t="s">
        <v>259</v>
      </c>
      <c r="G32" s="452" t="s">
        <v>54</v>
      </c>
      <c r="H32" s="561" t="s">
        <v>305</v>
      </c>
      <c r="I32" s="306" t="s">
        <v>161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306</v>
      </c>
      <c r="F33" s="515" t="s">
        <v>259</v>
      </c>
      <c r="G33" s="452" t="s">
        <v>54</v>
      </c>
      <c r="H33" s="561" t="s">
        <v>307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308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308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309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43" priority="1">
      <formula>MAX(FREQUENCY(IF(ISNUMBER(SEARCH(M6, $K$7:$K$44)), ROW($K$7:$K$44)), IF(ISNUMBER(SEARCH(M6, $K$7:$K$44))=FALSE, ROW($K$7:$K$44)))) &gt; 12</formula>
    </cfRule>
    <cfRule type="expression" dxfId="342" priority="2">
      <formula>MAX(FREQUENCY(IF(ISNUMBER(SEARCH(M6, $E$7:$E$44)), ROW($E$7:$E$44)), IF(ISNUMBER(SEARCH(M6, $E$7:$E$44))=FALSE, ROW($E$7:$E$44)))) &gt; 12</formula>
    </cfRule>
    <cfRule type="expression" dxfId="341" priority="3">
      <formula>MAX(FREQUENCY(IF(ISNUMBER(SEARCH(M6, $F$7:$F$44)), ROW($F$7:$F$44)), IF(ISNUMBER(SEARCH(M6, $F$7:$F$44))=FALSE, ROW($F$7:$F$44)))) &gt; 12</formula>
    </cfRule>
    <cfRule type="expression" dxfId="340" priority="4">
      <formula>MAX(FREQUENCY(IF(ISNUMBER(SEARCH(M6, $G$7:$G$44)), ROW($G$7:$G$44)), IF(ISNUMBER(SEARCH(M6, $G$7:$G$44))=FALSE, ROW($G$7:$G$44)))) &gt; 12</formula>
    </cfRule>
    <cfRule type="expression" dxfId="339" priority="5">
      <formula>MAX(FREQUENCY(IF(ISNUMBER(SEARCH(M6, $H$7:$H$44)), ROW($H$7:$H$44)), IF(ISNUMBER(SEARCH(M6, $H$7:$H$44))=FALSE, ROW($H$7:$H$44)))) &gt; 12</formula>
    </cfRule>
    <cfRule type="expression" dxfId="338" priority="6">
      <formula>MAX(FREQUENCY(IF(ISNUMBER(SEARCH(M6, $I$7:$I$44)), ROW($I$7:$I$44)), IF(ISNUMBER(SEARCH(M6, $I$7:$I$44))=FALSE, ROW($I$7:$I$44)))) &gt; 12</formula>
    </cfRule>
    <cfRule type="expression" dxfId="33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36" priority="21">
      <formula>AND(ISNUMBER(N6), N6&gt;=5, NOT(ISBLANK(O6)))</formula>
    </cfRule>
    <cfRule type="expression" dxfId="335" priority="22">
      <formula>AND(ISNUMBER(N6), N6&gt;=5)</formula>
    </cfRule>
    <cfRule type="expression" dxfId="334" priority="23">
      <formula>AND(ISNUMBER(N6), N6&lt;5, NOT(ISBLANK(O6)))</formula>
    </cfRule>
    <cfRule type="expression" dxfId="333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310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289</v>
      </c>
      <c r="F12" s="515" t="s">
        <v>289</v>
      </c>
      <c r="G12" s="515" t="s">
        <v>289</v>
      </c>
      <c r="H12" s="515" t="s">
        <v>289</v>
      </c>
      <c r="I12" s="515" t="s">
        <v>289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289</v>
      </c>
      <c r="G13" s="515" t="s">
        <v>289</v>
      </c>
      <c r="H13" s="515" t="s">
        <v>289</v>
      </c>
      <c r="I13" s="515" t="s">
        <v>289</v>
      </c>
      <c r="J13" s="583" t="s">
        <v>312</v>
      </c>
      <c r="K13" s="459" t="s">
        <v>257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258</v>
      </c>
      <c r="F14" s="515" t="s">
        <v>67</v>
      </c>
      <c r="G14" s="515" t="s">
        <v>313</v>
      </c>
      <c r="H14" s="585" t="s">
        <v>289</v>
      </c>
      <c r="I14" s="515" t="s">
        <v>289</v>
      </c>
      <c r="J14" s="583" t="s">
        <v>312</v>
      </c>
      <c r="K14" s="583" t="s">
        <v>312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258</v>
      </c>
      <c r="F15" s="515" t="s">
        <v>67</v>
      </c>
      <c r="G15" s="515" t="s">
        <v>313</v>
      </c>
      <c r="H15" s="585" t="s">
        <v>289</v>
      </c>
      <c r="I15" s="515" t="s">
        <v>289</v>
      </c>
      <c r="J15" s="583" t="s">
        <v>312</v>
      </c>
      <c r="K15" s="583" t="s">
        <v>312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258</v>
      </c>
      <c r="F16" s="452" t="s">
        <v>67</v>
      </c>
      <c r="G16" s="515" t="s">
        <v>313</v>
      </c>
      <c r="H16" s="585" t="s">
        <v>289</v>
      </c>
      <c r="I16" s="452" t="s">
        <v>65</v>
      </c>
      <c r="J16" s="583" t="s">
        <v>312</v>
      </c>
      <c r="K16" s="583" t="s">
        <v>312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258</v>
      </c>
      <c r="F17" s="515" t="s">
        <v>314</v>
      </c>
      <c r="G17" s="515" t="s">
        <v>313</v>
      </c>
      <c r="H17" s="585" t="s">
        <v>289</v>
      </c>
      <c r="I17" s="452" t="s">
        <v>65</v>
      </c>
      <c r="J17" s="583" t="s">
        <v>312</v>
      </c>
      <c r="K17" s="583" t="s">
        <v>312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314</v>
      </c>
      <c r="G18" s="515" t="s">
        <v>315</v>
      </c>
      <c r="H18" s="585" t="s">
        <v>161</v>
      </c>
      <c r="I18" s="452" t="s">
        <v>316</v>
      </c>
      <c r="J18" s="583" t="s">
        <v>312</v>
      </c>
      <c r="K18" s="583" t="s">
        <v>312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317</v>
      </c>
      <c r="F19" s="515" t="s">
        <v>314</v>
      </c>
      <c r="G19" s="515" t="s">
        <v>313</v>
      </c>
      <c r="H19" s="585" t="s">
        <v>161</v>
      </c>
      <c r="I19" s="452" t="s">
        <v>316</v>
      </c>
      <c r="J19" s="583" t="s">
        <v>312</v>
      </c>
      <c r="K19" s="583" t="s">
        <v>312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317</v>
      </c>
      <c r="F20" s="515" t="s">
        <v>314</v>
      </c>
      <c r="G20" s="515" t="s">
        <v>313</v>
      </c>
      <c r="H20" s="585" t="s">
        <v>161</v>
      </c>
      <c r="I20" s="452" t="s">
        <v>316</v>
      </c>
      <c r="J20" s="583" t="s">
        <v>312</v>
      </c>
      <c r="K20" s="583" t="s">
        <v>312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318</v>
      </c>
      <c r="F21" s="515" t="s">
        <v>319</v>
      </c>
      <c r="G21" s="452" t="s">
        <v>313</v>
      </c>
      <c r="H21" s="585" t="s">
        <v>320</v>
      </c>
      <c r="I21" s="452" t="s">
        <v>321</v>
      </c>
      <c r="J21" s="583" t="s">
        <v>312</v>
      </c>
      <c r="K21" s="583" t="s">
        <v>312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322</v>
      </c>
      <c r="F22" s="515" t="s">
        <v>323</v>
      </c>
      <c r="G22" s="452" t="s">
        <v>324</v>
      </c>
      <c r="H22" s="585" t="s">
        <v>325</v>
      </c>
      <c r="I22" s="585" t="s">
        <v>326</v>
      </c>
      <c r="J22" s="583" t="s">
        <v>312</v>
      </c>
      <c r="K22" s="583" t="s">
        <v>312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322</v>
      </c>
      <c r="F23" s="515" t="s">
        <v>327</v>
      </c>
      <c r="G23" s="452" t="s">
        <v>324</v>
      </c>
      <c r="H23" s="585" t="s">
        <v>325</v>
      </c>
      <c r="I23" s="585" t="s">
        <v>326</v>
      </c>
      <c r="J23" s="583" t="s">
        <v>312</v>
      </c>
      <c r="K23" s="583" t="s">
        <v>312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328</v>
      </c>
      <c r="F24" s="515" t="s">
        <v>327</v>
      </c>
      <c r="G24" s="452" t="s">
        <v>329</v>
      </c>
      <c r="H24" s="585" t="s">
        <v>330</v>
      </c>
      <c r="I24" s="585" t="s">
        <v>326</v>
      </c>
      <c r="J24" s="583" t="s">
        <v>257</v>
      </c>
      <c r="K24" s="583" t="s">
        <v>312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328</v>
      </c>
      <c r="F25" s="515" t="s">
        <v>327</v>
      </c>
      <c r="G25" s="452" t="s">
        <v>329</v>
      </c>
      <c r="H25" s="585" t="s">
        <v>330</v>
      </c>
      <c r="I25" s="585" t="s">
        <v>331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328</v>
      </c>
      <c r="F26" s="515" t="s">
        <v>332</v>
      </c>
      <c r="G26" s="452" t="s">
        <v>333</v>
      </c>
      <c r="H26" s="585" t="s">
        <v>330</v>
      </c>
      <c r="I26" s="585" t="s">
        <v>334</v>
      </c>
      <c r="J26" s="583" t="s">
        <v>312</v>
      </c>
      <c r="K26" s="583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335</v>
      </c>
      <c r="F27" s="515" t="s">
        <v>336</v>
      </c>
      <c r="G27" s="452" t="s">
        <v>337</v>
      </c>
      <c r="H27" s="585" t="s">
        <v>330</v>
      </c>
      <c r="I27" s="585" t="s">
        <v>338</v>
      </c>
      <c r="J27" s="583" t="s">
        <v>312</v>
      </c>
      <c r="K27" s="583" t="s">
        <v>312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335</v>
      </c>
      <c r="F28" s="515" t="s">
        <v>336</v>
      </c>
      <c r="G28" s="452" t="s">
        <v>337</v>
      </c>
      <c r="H28" s="585" t="s">
        <v>339</v>
      </c>
      <c r="I28" s="585" t="s">
        <v>338</v>
      </c>
      <c r="J28" s="459" t="s">
        <v>312</v>
      </c>
      <c r="K28" s="583" t="s">
        <v>312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340</v>
      </c>
      <c r="F29" s="515" t="s">
        <v>336</v>
      </c>
      <c r="G29" s="452" t="s">
        <v>341</v>
      </c>
      <c r="H29" s="585" t="s">
        <v>339</v>
      </c>
      <c r="I29" s="585" t="s">
        <v>342</v>
      </c>
      <c r="J29" s="459" t="s">
        <v>312</v>
      </c>
      <c r="K29" s="459" t="s">
        <v>312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340</v>
      </c>
      <c r="F30" s="452" t="s">
        <v>68</v>
      </c>
      <c r="G30" s="452" t="s">
        <v>343</v>
      </c>
      <c r="H30" s="585" t="s">
        <v>344</v>
      </c>
      <c r="I30" s="585" t="s">
        <v>342</v>
      </c>
      <c r="J30" s="459" t="s">
        <v>312</v>
      </c>
      <c r="K30" s="459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345</v>
      </c>
      <c r="F31" s="452" t="s">
        <v>346</v>
      </c>
      <c r="G31" s="452" t="s">
        <v>343</v>
      </c>
      <c r="H31" s="585" t="s">
        <v>344</v>
      </c>
      <c r="I31" s="585" t="s">
        <v>342</v>
      </c>
      <c r="J31" s="459" t="s">
        <v>257</v>
      </c>
      <c r="K31" s="459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452" t="s">
        <v>346</v>
      </c>
      <c r="G32" s="452" t="s">
        <v>348</v>
      </c>
      <c r="H32" s="585" t="s">
        <v>344</v>
      </c>
      <c r="I32" s="585" t="s">
        <v>342</v>
      </c>
      <c r="J32" s="459" t="s">
        <v>257</v>
      </c>
      <c r="K32" s="459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349</v>
      </c>
      <c r="F33" s="452" t="s">
        <v>346</v>
      </c>
      <c r="G33" s="452" t="s">
        <v>350</v>
      </c>
      <c r="H33" s="585" t="s">
        <v>344</v>
      </c>
      <c r="I33" s="585" t="s">
        <v>342</v>
      </c>
      <c r="J33" s="583" t="s">
        <v>257</v>
      </c>
      <c r="K33" s="459" t="s">
        <v>257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351</v>
      </c>
      <c r="F34" s="586" t="s">
        <v>352</v>
      </c>
      <c r="G34" s="538" t="s">
        <v>350</v>
      </c>
      <c r="H34" s="538"/>
      <c r="I34" s="537" t="s">
        <v>108</v>
      </c>
      <c r="J34" s="583" t="s">
        <v>257</v>
      </c>
      <c r="K34" s="459" t="s">
        <v>257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351</v>
      </c>
      <c r="F35" s="586" t="s">
        <v>352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351</v>
      </c>
      <c r="F36" s="586" t="s">
        <v>352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353</v>
      </c>
      <c r="F37" s="586" t="s">
        <v>352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353</v>
      </c>
      <c r="F38" s="586" t="s">
        <v>352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32" priority="1">
      <formula>MAX(FREQUENCY(IF(ISNUMBER(SEARCH(M6, $K$7:$K$44)), ROW($K$7:$K$44)), IF(ISNUMBER(SEARCH(M6, $K$7:$K$44))=FALSE, ROW($K$7:$K$44)))) &gt; 12</formula>
    </cfRule>
    <cfRule type="expression" dxfId="331" priority="2">
      <formula>MAX(FREQUENCY(IF(ISNUMBER(SEARCH(M6, $E$7:$E$44)), ROW($E$7:$E$44)), IF(ISNUMBER(SEARCH(M6, $E$7:$E$44))=FALSE, ROW($E$7:$E$44)))) &gt; 12</formula>
    </cfRule>
    <cfRule type="expression" dxfId="330" priority="3">
      <formula>MAX(FREQUENCY(IF(ISNUMBER(SEARCH(M6, $F$7:$F$44)), ROW($F$7:$F$44)), IF(ISNUMBER(SEARCH(M6, $F$7:$F$44))=FALSE, ROW($F$7:$F$44)))) &gt; 12</formula>
    </cfRule>
    <cfRule type="expression" dxfId="329" priority="4">
      <formula>MAX(FREQUENCY(IF(ISNUMBER(SEARCH(M6, $G$7:$G$44)), ROW($G$7:$G$44)), IF(ISNUMBER(SEARCH(M6, $G$7:$G$44))=FALSE, ROW($G$7:$G$44)))) &gt; 12</formula>
    </cfRule>
    <cfRule type="expression" dxfId="328" priority="5">
      <formula>MAX(FREQUENCY(IF(ISNUMBER(SEARCH(M6, $H$7:$H$44)), ROW($H$7:$H$44)), IF(ISNUMBER(SEARCH(M6, $H$7:$H$44))=FALSE, ROW($H$7:$H$44)))) &gt; 12</formula>
    </cfRule>
    <cfRule type="expression" dxfId="327" priority="6">
      <formula>MAX(FREQUENCY(IF(ISNUMBER(SEARCH(M6, $I$7:$I$44)), ROW($I$7:$I$44)), IF(ISNUMBER(SEARCH(M6, $I$7:$I$44))=FALSE, ROW($I$7:$I$44)))) &gt; 12</formula>
    </cfRule>
    <cfRule type="expression" dxfId="32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25" priority="8">
      <formula>AND(ISNUMBER(N6), N6&gt;=5, NOT(ISBLANK(O6)))</formula>
    </cfRule>
    <cfRule type="expression" dxfId="324" priority="9">
      <formula>AND(ISNUMBER(N6), N6&gt;=5)</formula>
    </cfRule>
    <cfRule type="expression" dxfId="323" priority="10">
      <formula>AND(ISNUMBER(N6), N6&lt;5, NOT(ISBLANK(O6)))</formula>
    </cfRule>
    <cfRule type="expression" dxfId="322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252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256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256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355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355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287</v>
      </c>
      <c r="F17" s="515" t="s">
        <v>355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355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296</v>
      </c>
      <c r="F19" s="515" t="s">
        <v>355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296</v>
      </c>
      <c r="F20" s="515" t="s">
        <v>355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296</v>
      </c>
      <c r="F21" s="515" t="s">
        <v>355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258</v>
      </c>
      <c r="F22" s="515" t="s">
        <v>356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357</v>
      </c>
      <c r="F23" s="515" t="s">
        <v>356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357</v>
      </c>
      <c r="F24" s="515" t="s">
        <v>358</v>
      </c>
      <c r="G24" s="515"/>
      <c r="H24" s="515"/>
      <c r="I24" s="515" t="s">
        <v>67</v>
      </c>
      <c r="J24" s="458"/>
      <c r="K24" s="460"/>
      <c r="L24" s="61"/>
      <c r="M24" s="416" t="s">
        <v>359</v>
      </c>
      <c r="N24" s="565">
        <f>COUNTIF(E7:K44, "*Wei Jun*")/2</f>
        <v>4.5</v>
      </c>
      <c r="O24" s="550"/>
      <c r="P24" s="199"/>
      <c r="Q24" s="416" t="s">
        <v>359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358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357</v>
      </c>
      <c r="F26" s="515" t="s">
        <v>358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357</v>
      </c>
      <c r="F27" s="515" t="s">
        <v>358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360</v>
      </c>
      <c r="F28" s="515" t="s">
        <v>360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360</v>
      </c>
      <c r="F29" s="515" t="s">
        <v>361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362</v>
      </c>
      <c r="F30" s="515" t="s">
        <v>361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362</v>
      </c>
      <c r="F31" s="515" t="s">
        <v>363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362</v>
      </c>
      <c r="F32" s="515" t="s">
        <v>363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362</v>
      </c>
      <c r="F33" s="515" t="s">
        <v>363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conditionalFormatting sqref="R6:R24">
    <cfRule type="expression" dxfId="317" priority="5">
      <formula>AND(ISNUMBER(R6), R6&gt;=5, NOT(ISBLANK(S6)))</formula>
    </cfRule>
    <cfRule type="expression" dxfId="316" priority="6">
      <formula>AND(ISNUMBER(R6), R6&gt;=5)</formula>
    </cfRule>
    <cfRule type="expression" dxfId="315" priority="7">
      <formula>AND(ISNUMBER(R6), R6&lt;5, NOT(ISBLANK(S6)))</formula>
    </cfRule>
    <cfRule type="expression" dxfId="314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364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365</v>
      </c>
      <c r="F6" s="282" t="s">
        <v>365</v>
      </c>
      <c r="G6" s="282" t="s">
        <v>365</v>
      </c>
      <c r="H6" s="282" t="s">
        <v>365</v>
      </c>
      <c r="I6" s="282" t="s">
        <v>365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366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366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367</v>
      </c>
      <c r="G14" s="515" t="s">
        <v>366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368</v>
      </c>
      <c r="G15" s="515" t="s">
        <v>283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368</v>
      </c>
      <c r="G16" s="515" t="s">
        <v>283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368</v>
      </c>
      <c r="G17" s="515" t="s">
        <v>283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366</v>
      </c>
      <c r="F18" s="515" t="s">
        <v>368</v>
      </c>
      <c r="G18" s="452" t="s">
        <v>289</v>
      </c>
      <c r="H18" s="261" t="s">
        <v>68</v>
      </c>
      <c r="I18" s="452" t="s">
        <v>307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366</v>
      </c>
      <c r="F19" s="515" t="s">
        <v>368</v>
      </c>
      <c r="G19" s="452" t="s">
        <v>289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366</v>
      </c>
      <c r="F20" s="515" t="s">
        <v>368</v>
      </c>
      <c r="G20" s="452" t="s">
        <v>371</v>
      </c>
      <c r="H20" s="261" t="s">
        <v>68</v>
      </c>
      <c r="I20" s="452" t="s">
        <v>307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368</v>
      </c>
      <c r="G21" s="452" t="s">
        <v>373</v>
      </c>
      <c r="H21" s="261" t="s">
        <v>68</v>
      </c>
      <c r="I21" s="452" t="s">
        <v>307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368</v>
      </c>
      <c r="G22" s="452" t="s">
        <v>373</v>
      </c>
      <c r="H22" s="261" t="s">
        <v>375</v>
      </c>
      <c r="I22" s="452" t="s">
        <v>307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376</v>
      </c>
      <c r="F23" s="515" t="s">
        <v>368</v>
      </c>
      <c r="G23" s="452" t="s">
        <v>373</v>
      </c>
      <c r="H23" s="261" t="s">
        <v>375</v>
      </c>
      <c r="I23" s="452" t="s">
        <v>307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376</v>
      </c>
      <c r="F24" s="515" t="s">
        <v>368</v>
      </c>
      <c r="G24" s="452" t="s">
        <v>373</v>
      </c>
      <c r="H24" s="515" t="s">
        <v>57</v>
      </c>
      <c r="I24" s="452" t="s">
        <v>307</v>
      </c>
      <c r="J24" s="458"/>
      <c r="K24" s="460"/>
      <c r="L24" s="61"/>
      <c r="M24" s="416" t="s">
        <v>359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356</v>
      </c>
      <c r="G25" s="452" t="s">
        <v>373</v>
      </c>
      <c r="H25" s="515" t="s">
        <v>57</v>
      </c>
      <c r="I25" s="452" t="s">
        <v>307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356</v>
      </c>
      <c r="G26" s="452" t="s">
        <v>378</v>
      </c>
      <c r="H26" s="515" t="s">
        <v>57</v>
      </c>
      <c r="I26" s="452" t="s">
        <v>307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379</v>
      </c>
      <c r="F27" s="515" t="s">
        <v>380</v>
      </c>
      <c r="G27" s="452" t="s">
        <v>378</v>
      </c>
      <c r="H27" s="515" t="s">
        <v>57</v>
      </c>
      <c r="I27" s="452" t="s">
        <v>307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381</v>
      </c>
      <c r="F28" s="515" t="s">
        <v>380</v>
      </c>
      <c r="G28" s="452" t="s">
        <v>382</v>
      </c>
      <c r="H28" s="515" t="s">
        <v>57</v>
      </c>
      <c r="I28" s="306" t="s">
        <v>307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381</v>
      </c>
      <c r="F29" s="515" t="s">
        <v>380</v>
      </c>
      <c r="G29" s="452" t="s">
        <v>382</v>
      </c>
      <c r="H29" s="261" t="s">
        <v>307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381</v>
      </c>
      <c r="F30" s="515" t="s">
        <v>65</v>
      </c>
      <c r="G30" s="452" t="s">
        <v>383</v>
      </c>
      <c r="H30" s="261" t="s">
        <v>307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384</v>
      </c>
      <c r="F31" s="515" t="s">
        <v>378</v>
      </c>
      <c r="G31" s="452" t="s">
        <v>385</v>
      </c>
      <c r="H31" s="261" t="s">
        <v>307</v>
      </c>
      <c r="I31" s="306" t="s">
        <v>386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384</v>
      </c>
      <c r="F32" s="515" t="s">
        <v>378</v>
      </c>
      <c r="G32" s="452" t="s">
        <v>385</v>
      </c>
      <c r="H32" s="261" t="s">
        <v>307</v>
      </c>
      <c r="I32" s="306" t="s">
        <v>386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384</v>
      </c>
      <c r="F33" s="515" t="s">
        <v>378</v>
      </c>
      <c r="G33" s="452" t="s">
        <v>387</v>
      </c>
      <c r="H33" s="261" t="s">
        <v>307</v>
      </c>
      <c r="I33" s="306" t="s">
        <v>386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388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389</v>
      </c>
      <c r="F6" s="282" t="s">
        <v>390</v>
      </c>
      <c r="G6" s="282" t="s">
        <v>390</v>
      </c>
      <c r="H6" s="282" t="s">
        <v>390</v>
      </c>
      <c r="I6" s="282" t="s">
        <v>390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293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391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391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 t="s">
        <v>257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393</v>
      </c>
      <c r="G14" s="515" t="s">
        <v>394</v>
      </c>
      <c r="H14" s="261" t="s">
        <v>392</v>
      </c>
      <c r="I14" s="452" t="s">
        <v>394</v>
      </c>
      <c r="J14" s="458"/>
      <c r="K14" s="460" t="s">
        <v>257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395</v>
      </c>
      <c r="F15" s="515" t="s">
        <v>393</v>
      </c>
      <c r="G15" s="515" t="s">
        <v>394</v>
      </c>
      <c r="H15" s="261" t="s">
        <v>392</v>
      </c>
      <c r="I15" s="452" t="s">
        <v>394</v>
      </c>
      <c r="J15" s="458"/>
      <c r="K15" s="460" t="s">
        <v>257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395</v>
      </c>
      <c r="F16" s="515" t="s">
        <v>393</v>
      </c>
      <c r="G16" s="515" t="s">
        <v>394</v>
      </c>
      <c r="H16" s="261" t="s">
        <v>392</v>
      </c>
      <c r="I16" s="452" t="s">
        <v>394</v>
      </c>
      <c r="J16" s="458" t="s">
        <v>396</v>
      </c>
      <c r="K16" s="460" t="s">
        <v>257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393</v>
      </c>
      <c r="G17" s="515" t="s">
        <v>394</v>
      </c>
      <c r="H17" s="261" t="s">
        <v>392</v>
      </c>
      <c r="I17" s="452" t="s">
        <v>394</v>
      </c>
      <c r="J17" s="458" t="s">
        <v>396</v>
      </c>
      <c r="K17" s="460" t="s">
        <v>257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397</v>
      </c>
      <c r="F18" s="515" t="s">
        <v>57</v>
      </c>
      <c r="G18" s="452" t="s">
        <v>67</v>
      </c>
      <c r="H18" s="261" t="s">
        <v>392</v>
      </c>
      <c r="I18" s="452" t="s">
        <v>394</v>
      </c>
      <c r="J18" s="458" t="s">
        <v>398</v>
      </c>
      <c r="K18" s="460" t="s">
        <v>257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397</v>
      </c>
      <c r="F19" s="515" t="s">
        <v>393</v>
      </c>
      <c r="G19" s="452" t="s">
        <v>397</v>
      </c>
      <c r="H19" s="261" t="s">
        <v>392</v>
      </c>
      <c r="I19" s="452" t="s">
        <v>399</v>
      </c>
      <c r="J19" s="458" t="s">
        <v>398</v>
      </c>
      <c r="K19" s="460" t="s">
        <v>257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400</v>
      </c>
      <c r="F20" s="515" t="s">
        <v>394</v>
      </c>
      <c r="G20" s="452" t="s">
        <v>401</v>
      </c>
      <c r="H20" s="261" t="s">
        <v>68</v>
      </c>
      <c r="I20" s="452" t="s">
        <v>57</v>
      </c>
      <c r="J20" s="458" t="s">
        <v>398</v>
      </c>
      <c r="K20" s="460" t="s">
        <v>257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400</v>
      </c>
      <c r="F21" s="515" t="s">
        <v>392</v>
      </c>
      <c r="G21" s="452" t="s">
        <v>401</v>
      </c>
      <c r="H21" s="261" t="s">
        <v>68</v>
      </c>
      <c r="I21" s="452" t="s">
        <v>402</v>
      </c>
      <c r="J21" s="458" t="s">
        <v>403</v>
      </c>
      <c r="K21" s="460" t="s">
        <v>257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392</v>
      </c>
      <c r="G22" s="452" t="s">
        <v>401</v>
      </c>
      <c r="H22" s="561" t="s">
        <v>70</v>
      </c>
      <c r="I22" s="452" t="s">
        <v>402</v>
      </c>
      <c r="J22" s="458" t="s">
        <v>403</v>
      </c>
      <c r="K22" s="460" t="s">
        <v>257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400</v>
      </c>
      <c r="F23" s="515" t="s">
        <v>392</v>
      </c>
      <c r="G23" s="452" t="s">
        <v>404</v>
      </c>
      <c r="H23" s="561" t="s">
        <v>70</v>
      </c>
      <c r="I23" s="452" t="s">
        <v>405</v>
      </c>
      <c r="J23" s="458" t="s">
        <v>403</v>
      </c>
      <c r="K23" s="460" t="s">
        <v>257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406</v>
      </c>
      <c r="F24" s="515" t="s">
        <v>392</v>
      </c>
      <c r="G24" s="452" t="s">
        <v>407</v>
      </c>
      <c r="H24" s="561" t="s">
        <v>70</v>
      </c>
      <c r="I24" s="452" t="s">
        <v>405</v>
      </c>
      <c r="J24" s="458" t="s">
        <v>408</v>
      </c>
      <c r="K24" s="460" t="s">
        <v>257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392</v>
      </c>
      <c r="G25" s="452" t="s">
        <v>70</v>
      </c>
      <c r="H25" s="561" t="s">
        <v>70</v>
      </c>
      <c r="I25" s="452" t="s">
        <v>405</v>
      </c>
      <c r="J25" s="458" t="s">
        <v>409</v>
      </c>
      <c r="K25" s="460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392</v>
      </c>
      <c r="G26" s="452" t="s">
        <v>57</v>
      </c>
      <c r="H26" s="561" t="s">
        <v>70</v>
      </c>
      <c r="I26" s="452" t="s">
        <v>57</v>
      </c>
      <c r="J26" s="458" t="s">
        <v>409</v>
      </c>
      <c r="K26" s="460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410</v>
      </c>
      <c r="F27" s="515" t="s">
        <v>392</v>
      </c>
      <c r="G27" s="452" t="s">
        <v>57</v>
      </c>
      <c r="H27" s="561" t="s">
        <v>70</v>
      </c>
      <c r="I27" s="452" t="s">
        <v>411</v>
      </c>
      <c r="J27" s="458" t="s">
        <v>409</v>
      </c>
      <c r="K27" s="460" t="s">
        <v>257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452" t="s">
        <v>412</v>
      </c>
      <c r="G28" s="452" t="s">
        <v>397</v>
      </c>
      <c r="H28" s="561" t="s">
        <v>67</v>
      </c>
      <c r="I28" s="452" t="s">
        <v>67</v>
      </c>
      <c r="J28" s="458" t="s">
        <v>409</v>
      </c>
      <c r="K28" s="460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410</v>
      </c>
      <c r="F29" s="452" t="s">
        <v>412</v>
      </c>
      <c r="G29" s="452" t="s">
        <v>397</v>
      </c>
      <c r="H29" s="561" t="s">
        <v>392</v>
      </c>
      <c r="I29" s="452" t="s">
        <v>392</v>
      </c>
      <c r="J29" s="458" t="s">
        <v>409</v>
      </c>
      <c r="K29" s="460" t="s">
        <v>257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410</v>
      </c>
      <c r="F30" s="452" t="s">
        <v>412</v>
      </c>
      <c r="G30" s="452" t="s">
        <v>397</v>
      </c>
      <c r="H30" s="561" t="s">
        <v>413</v>
      </c>
      <c r="I30" s="452" t="s">
        <v>70</v>
      </c>
      <c r="J30" s="458" t="s">
        <v>409</v>
      </c>
      <c r="K30" s="460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412</v>
      </c>
      <c r="F31" s="452" t="s">
        <v>412</v>
      </c>
      <c r="G31" s="452" t="s">
        <v>70</v>
      </c>
      <c r="H31" s="561" t="s">
        <v>413</v>
      </c>
      <c r="I31" s="452" t="s">
        <v>414</v>
      </c>
      <c r="J31" s="458" t="s">
        <v>409</v>
      </c>
      <c r="K31" s="460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412</v>
      </c>
      <c r="F32" s="452" t="s">
        <v>412</v>
      </c>
      <c r="G32" s="452" t="s">
        <v>70</v>
      </c>
      <c r="H32" s="561" t="s">
        <v>413</v>
      </c>
      <c r="I32" s="452" t="s">
        <v>414</v>
      </c>
      <c r="J32" s="458" t="s">
        <v>409</v>
      </c>
      <c r="K32" s="460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412</v>
      </c>
      <c r="F33" s="452" t="s">
        <v>412</v>
      </c>
      <c r="G33" s="452" t="s">
        <v>70</v>
      </c>
      <c r="H33" s="561" t="s">
        <v>413</v>
      </c>
      <c r="I33" s="452" t="s">
        <v>415</v>
      </c>
      <c r="J33" s="458" t="s">
        <v>409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412</v>
      </c>
      <c r="J34" s="458" t="s">
        <v>409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412</v>
      </c>
      <c r="J35" s="458" t="s">
        <v>409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412</v>
      </c>
      <c r="J36" s="458" t="s">
        <v>409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409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409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409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409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416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417</v>
      </c>
      <c r="F7" s="515" t="s">
        <v>417</v>
      </c>
      <c r="G7" s="515" t="s">
        <v>417</v>
      </c>
      <c r="H7" s="515" t="s">
        <v>417</v>
      </c>
      <c r="I7" s="515" t="s">
        <v>417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359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418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66</v>
      </c>
      <c r="G12" s="515" t="s">
        <v>282</v>
      </c>
      <c r="H12" s="515" t="s">
        <v>282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66</v>
      </c>
      <c r="G13" s="515" t="s">
        <v>282</v>
      </c>
      <c r="H13" s="515" t="s">
        <v>282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420</v>
      </c>
      <c r="G14" s="515" t="s">
        <v>421</v>
      </c>
      <c r="H14" s="561" t="s">
        <v>421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296</v>
      </c>
      <c r="F15" s="515" t="s">
        <v>420</v>
      </c>
      <c r="G15" s="515" t="s">
        <v>422</v>
      </c>
      <c r="H15" s="561" t="s">
        <v>421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296</v>
      </c>
      <c r="F16" s="515" t="s">
        <v>420</v>
      </c>
      <c r="G16" s="515" t="s">
        <v>422</v>
      </c>
      <c r="H16" s="561" t="s">
        <v>421</v>
      </c>
      <c r="I16" s="452" t="s">
        <v>407</v>
      </c>
      <c r="J16" s="458" t="s">
        <v>423</v>
      </c>
      <c r="K16" s="460" t="s">
        <v>424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425</v>
      </c>
      <c r="F17" s="515" t="s">
        <v>420</v>
      </c>
      <c r="G17" s="515" t="s">
        <v>422</v>
      </c>
      <c r="H17" s="561" t="s">
        <v>426</v>
      </c>
      <c r="I17" s="452" t="s">
        <v>407</v>
      </c>
      <c r="J17" s="458" t="s">
        <v>423</v>
      </c>
      <c r="K17" s="460" t="s">
        <v>424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420</v>
      </c>
      <c r="G18" s="452" t="s">
        <v>397</v>
      </c>
      <c r="H18" s="561" t="s">
        <v>289</v>
      </c>
      <c r="I18" s="452" t="s">
        <v>407</v>
      </c>
      <c r="J18" s="458" t="s">
        <v>423</v>
      </c>
      <c r="K18" s="460" t="s">
        <v>424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287</v>
      </c>
      <c r="F19" s="515" t="s">
        <v>427</v>
      </c>
      <c r="G19" s="452" t="s">
        <v>67</v>
      </c>
      <c r="H19" s="561" t="s">
        <v>380</v>
      </c>
      <c r="I19" s="452" t="s">
        <v>412</v>
      </c>
      <c r="J19" s="458" t="s">
        <v>423</v>
      </c>
      <c r="K19" s="460" t="s">
        <v>428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427</v>
      </c>
      <c r="G20" s="452" t="s">
        <v>67</v>
      </c>
      <c r="H20" s="561" t="s">
        <v>429</v>
      </c>
      <c r="I20" s="452" t="s">
        <v>412</v>
      </c>
      <c r="J20" s="458" t="s">
        <v>423</v>
      </c>
      <c r="K20" s="460" t="s">
        <v>428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421</v>
      </c>
      <c r="I21" s="452" t="s">
        <v>412</v>
      </c>
      <c r="J21" s="458" t="s">
        <v>423</v>
      </c>
      <c r="K21" s="460" t="s">
        <v>428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66</v>
      </c>
      <c r="G22" s="452" t="s">
        <v>67</v>
      </c>
      <c r="H22" s="561" t="s">
        <v>430</v>
      </c>
      <c r="I22" s="452" t="s">
        <v>412</v>
      </c>
      <c r="J22" s="458" t="s">
        <v>423</v>
      </c>
      <c r="K22" s="460" t="s">
        <v>428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287</v>
      </c>
      <c r="F23" s="515" t="s">
        <v>66</v>
      </c>
      <c r="G23" s="452" t="s">
        <v>407</v>
      </c>
      <c r="H23" s="452" t="s">
        <v>421</v>
      </c>
      <c r="I23" s="452" t="s">
        <v>412</v>
      </c>
      <c r="J23" s="458" t="s">
        <v>423</v>
      </c>
      <c r="K23" s="460" t="s">
        <v>428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425</v>
      </c>
      <c r="F24" s="515" t="s">
        <v>66</v>
      </c>
      <c r="G24" s="452" t="s">
        <v>407</v>
      </c>
      <c r="H24" s="452" t="s">
        <v>431</v>
      </c>
      <c r="I24" s="452" t="s">
        <v>412</v>
      </c>
      <c r="J24" s="458" t="s">
        <v>423</v>
      </c>
      <c r="K24" s="460" t="s">
        <v>428</v>
      </c>
      <c r="L24" s="61"/>
      <c r="M24" s="416" t="s">
        <v>359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425</v>
      </c>
      <c r="F25" s="515" t="s">
        <v>59</v>
      </c>
      <c r="G25" s="452" t="s">
        <v>407</v>
      </c>
      <c r="H25" s="452" t="s">
        <v>431</v>
      </c>
      <c r="I25" s="452" t="s">
        <v>412</v>
      </c>
      <c r="J25" s="458" t="s">
        <v>423</v>
      </c>
      <c r="K25" s="460" t="s">
        <v>428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59</v>
      </c>
      <c r="G26" s="452" t="s">
        <v>432</v>
      </c>
      <c r="H26" s="452" t="s">
        <v>431</v>
      </c>
      <c r="I26" s="452" t="s">
        <v>61</v>
      </c>
      <c r="J26" s="458" t="s">
        <v>423</v>
      </c>
      <c r="K26" s="460" t="s">
        <v>428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296</v>
      </c>
      <c r="F27" s="515" t="s">
        <v>433</v>
      </c>
      <c r="G27" s="452" t="s">
        <v>434</v>
      </c>
      <c r="H27" s="452" t="s">
        <v>435</v>
      </c>
      <c r="I27" s="452" t="s">
        <v>61</v>
      </c>
      <c r="J27" s="458" t="s">
        <v>423</v>
      </c>
      <c r="K27" s="460" t="s">
        <v>428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436</v>
      </c>
      <c r="F28" s="515" t="s">
        <v>433</v>
      </c>
      <c r="G28" s="452" t="s">
        <v>434</v>
      </c>
      <c r="H28" s="561" t="s">
        <v>437</v>
      </c>
      <c r="I28" s="452" t="s">
        <v>70</v>
      </c>
      <c r="J28" s="458" t="s">
        <v>423</v>
      </c>
      <c r="K28" s="460" t="s">
        <v>428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434</v>
      </c>
      <c r="F29" s="515" t="s">
        <v>433</v>
      </c>
      <c r="G29" s="452" t="s">
        <v>434</v>
      </c>
      <c r="H29" s="561" t="s">
        <v>437</v>
      </c>
      <c r="I29" s="452" t="s">
        <v>70</v>
      </c>
      <c r="J29" s="458" t="s">
        <v>423</v>
      </c>
      <c r="K29" s="460" t="s">
        <v>428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434</v>
      </c>
      <c r="F30" s="515" t="s">
        <v>433</v>
      </c>
      <c r="G30" s="452" t="s">
        <v>434</v>
      </c>
      <c r="H30" s="561" t="s">
        <v>437</v>
      </c>
      <c r="I30" s="452" t="s">
        <v>437</v>
      </c>
      <c r="J30" s="458" t="s">
        <v>423</v>
      </c>
      <c r="K30" s="460" t="s">
        <v>428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434</v>
      </c>
      <c r="F31" s="515" t="s">
        <v>433</v>
      </c>
      <c r="G31" s="452" t="s">
        <v>434</v>
      </c>
      <c r="H31" s="561" t="s">
        <v>407</v>
      </c>
      <c r="I31" s="452" t="s">
        <v>437</v>
      </c>
      <c r="J31" s="458" t="s">
        <v>423</v>
      </c>
      <c r="K31" s="460" t="s">
        <v>428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434</v>
      </c>
      <c r="F32" s="515" t="s">
        <v>433</v>
      </c>
      <c r="G32" s="452" t="s">
        <v>434</v>
      </c>
      <c r="H32" s="561" t="s">
        <v>407</v>
      </c>
      <c r="I32" s="452" t="s">
        <v>437</v>
      </c>
      <c r="J32" s="458"/>
      <c r="K32" s="460" t="s">
        <v>428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434</v>
      </c>
      <c r="F33" s="515" t="s">
        <v>433</v>
      </c>
      <c r="G33" s="452" t="s">
        <v>434</v>
      </c>
      <c r="H33" s="561" t="s">
        <v>407</v>
      </c>
      <c r="I33" s="452" t="s">
        <v>437</v>
      </c>
      <c r="J33" s="458"/>
      <c r="K33" s="460" t="s">
        <v>428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438</v>
      </c>
      <c r="F34" s="538"/>
      <c r="G34" s="538"/>
      <c r="H34" s="538"/>
      <c r="I34" s="537" t="s">
        <v>437</v>
      </c>
      <c r="J34" s="458"/>
      <c r="K34" s="460" t="s">
        <v>428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438</v>
      </c>
      <c r="F35" s="353"/>
      <c r="G35" s="350"/>
      <c r="H35" s="538"/>
      <c r="I35" s="537"/>
      <c r="J35" s="458"/>
      <c r="K35" s="460" t="s">
        <v>428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438</v>
      </c>
      <c r="F36" s="353"/>
      <c r="G36" s="350"/>
      <c r="H36" s="538"/>
      <c r="I36" s="537"/>
      <c r="J36" s="458"/>
      <c r="K36" s="460" t="s">
        <v>428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438</v>
      </c>
      <c r="F37" s="353"/>
      <c r="G37" s="337"/>
      <c r="H37" s="538"/>
      <c r="I37" s="273"/>
      <c r="J37" s="458"/>
      <c r="K37" s="460" t="s">
        <v>424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438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438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438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439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440</v>
      </c>
      <c r="F5" s="223" t="s">
        <v>441</v>
      </c>
      <c r="G5" s="223" t="s">
        <v>442</v>
      </c>
      <c r="H5" s="223" t="s">
        <v>443</v>
      </c>
      <c r="I5" s="223" t="s">
        <v>444</v>
      </c>
      <c r="J5" s="223" t="s">
        <v>445</v>
      </c>
      <c r="K5" s="223" t="s">
        <v>446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447</v>
      </c>
      <c r="F6" s="282" t="s">
        <v>448</v>
      </c>
      <c r="G6" s="282" t="s">
        <v>447</v>
      </c>
      <c r="H6" s="282" t="s">
        <v>449</v>
      </c>
      <c r="I6" s="282" t="s">
        <v>447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450</v>
      </c>
      <c r="F7" s="515" t="s">
        <v>407</v>
      </c>
      <c r="G7" s="515" t="s">
        <v>450</v>
      </c>
      <c r="H7" s="560"/>
      <c r="I7" s="452" t="s">
        <v>450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450</v>
      </c>
      <c r="F8" s="515" t="s">
        <v>407</v>
      </c>
      <c r="G8" s="515" t="s">
        <v>450</v>
      </c>
      <c r="H8" s="560"/>
      <c r="I8" s="452" t="s">
        <v>450</v>
      </c>
      <c r="J8" s="458" t="s">
        <v>396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451</v>
      </c>
      <c r="F9" s="515" t="s">
        <v>432</v>
      </c>
      <c r="G9" s="515" t="s">
        <v>450</v>
      </c>
      <c r="H9" s="308"/>
      <c r="I9" s="452" t="s">
        <v>450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425</v>
      </c>
      <c r="F10" s="515" t="s">
        <v>432</v>
      </c>
      <c r="G10" s="515" t="s">
        <v>450</v>
      </c>
      <c r="H10" s="308"/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425</v>
      </c>
      <c r="F11" s="452" t="s">
        <v>452</v>
      </c>
      <c r="G11" s="515" t="s">
        <v>450</v>
      </c>
      <c r="H11" s="308"/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425</v>
      </c>
      <c r="F12" s="515" t="s">
        <v>453</v>
      </c>
      <c r="G12" s="515" t="s">
        <v>450</v>
      </c>
      <c r="H12" s="308"/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314</v>
      </c>
      <c r="F13" s="515" t="s">
        <v>453</v>
      </c>
      <c r="G13" s="452" t="s">
        <v>427</v>
      </c>
      <c r="H13" s="308"/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314</v>
      </c>
      <c r="F14" s="515" t="s">
        <v>453</v>
      </c>
      <c r="G14" s="452" t="s">
        <v>453</v>
      </c>
      <c r="H14" s="308"/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314</v>
      </c>
      <c r="F15" s="515" t="s">
        <v>453</v>
      </c>
      <c r="G15" s="452" t="s">
        <v>453</v>
      </c>
      <c r="H15" s="308"/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454</v>
      </c>
      <c r="F16" s="515" t="s">
        <v>453</v>
      </c>
      <c r="G16" s="452" t="s">
        <v>453</v>
      </c>
      <c r="H16" s="308"/>
      <c r="I16" s="452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454</v>
      </c>
      <c r="F17" s="515" t="s">
        <v>455</v>
      </c>
      <c r="G17" s="452" t="s">
        <v>453</v>
      </c>
      <c r="H17" s="308"/>
      <c r="I17" s="452" t="s">
        <v>456</v>
      </c>
      <c r="J17" s="458" t="s">
        <v>396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454</v>
      </c>
      <c r="F18" s="515" t="s">
        <v>457</v>
      </c>
      <c r="G18" s="452" t="s">
        <v>453</v>
      </c>
      <c r="H18" s="308"/>
      <c r="I18" s="452" t="s">
        <v>456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454</v>
      </c>
      <c r="F19" s="515" t="s">
        <v>457</v>
      </c>
      <c r="G19" s="452" t="s">
        <v>458</v>
      </c>
      <c r="H19" s="308"/>
      <c r="I19" s="452" t="s">
        <v>453</v>
      </c>
      <c r="J19" s="458" t="s">
        <v>396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454</v>
      </c>
      <c r="F20" s="515" t="s">
        <v>455</v>
      </c>
      <c r="G20" s="452" t="s">
        <v>407</v>
      </c>
      <c r="H20" s="308" t="s">
        <v>68</v>
      </c>
      <c r="I20" s="452" t="s">
        <v>456</v>
      </c>
      <c r="J20" s="458" t="s">
        <v>396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454</v>
      </c>
      <c r="F21" s="515" t="s">
        <v>455</v>
      </c>
      <c r="G21" s="452" t="s">
        <v>434</v>
      </c>
      <c r="H21" s="308" t="s">
        <v>308</v>
      </c>
      <c r="I21" s="452" t="s">
        <v>432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296</v>
      </c>
      <c r="F22" s="452" t="s">
        <v>459</v>
      </c>
      <c r="G22" s="452" t="s">
        <v>434</v>
      </c>
      <c r="H22" s="308" t="s">
        <v>336</v>
      </c>
      <c r="I22" s="452" t="s">
        <v>432</v>
      </c>
      <c r="J22" s="458" t="s">
        <v>396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460</v>
      </c>
      <c r="F23" s="452" t="s">
        <v>459</v>
      </c>
      <c r="G23" s="452" t="s">
        <v>461</v>
      </c>
      <c r="H23" s="308" t="s">
        <v>336</v>
      </c>
      <c r="I23" s="452" t="s">
        <v>432</v>
      </c>
      <c r="J23" s="458" t="s">
        <v>396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436</v>
      </c>
      <c r="F24" s="452" t="s">
        <v>459</v>
      </c>
      <c r="G24" s="452" t="s">
        <v>461</v>
      </c>
      <c r="H24" s="308" t="s">
        <v>336</v>
      </c>
      <c r="I24" s="452" t="s">
        <v>432</v>
      </c>
      <c r="J24" s="458" t="s">
        <v>396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436</v>
      </c>
      <c r="F25" s="452" t="s">
        <v>455</v>
      </c>
      <c r="G25" s="452" t="s">
        <v>437</v>
      </c>
      <c r="H25" s="308" t="s">
        <v>336</v>
      </c>
      <c r="I25" s="306" t="s">
        <v>462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436</v>
      </c>
      <c r="F26" s="452" t="s">
        <v>412</v>
      </c>
      <c r="G26" s="452" t="s">
        <v>437</v>
      </c>
      <c r="H26" s="308" t="s">
        <v>336</v>
      </c>
      <c r="I26" s="306" t="s">
        <v>462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436</v>
      </c>
      <c r="F27" s="452" t="s">
        <v>412</v>
      </c>
      <c r="G27" s="452" t="s">
        <v>432</v>
      </c>
      <c r="H27" s="308" t="s">
        <v>336</v>
      </c>
      <c r="I27" s="306" t="s">
        <v>462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436</v>
      </c>
      <c r="F28" s="452" t="s">
        <v>407</v>
      </c>
      <c r="G28" s="452" t="s">
        <v>432</v>
      </c>
      <c r="H28" s="308" t="s">
        <v>336</v>
      </c>
      <c r="I28" s="306" t="s">
        <v>462</v>
      </c>
      <c r="J28" s="458" t="s">
        <v>396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432</v>
      </c>
      <c r="H29" s="308" t="s">
        <v>336</v>
      </c>
      <c r="I29" s="537" t="s">
        <v>437</v>
      </c>
      <c r="J29" s="458" t="s">
        <v>396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336</v>
      </c>
      <c r="I30" s="537" t="s">
        <v>437</v>
      </c>
      <c r="J30" s="458" t="s">
        <v>396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336</v>
      </c>
      <c r="I31" s="537"/>
      <c r="J31" s="458" t="s">
        <v>396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336</v>
      </c>
      <c r="I32" s="273"/>
      <c r="J32" s="458" t="s">
        <v>396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97" priority="5">
      <formula>AND(ISNUMBER(N6), N6&gt;=5, NOT(ISBLANK(O6)))</formula>
    </cfRule>
    <cfRule type="expression" dxfId="296" priority="6">
      <formula>AND(ISNUMBER(N6), N6&gt;=5)</formula>
    </cfRule>
    <cfRule type="expression" dxfId="295" priority="7">
      <formula>AND(ISNUMBER(N6), N6&lt;5, NOT(ISBLANK(O6)))</formula>
    </cfRule>
    <cfRule type="expression" dxfId="294" priority="8">
      <formula>AND(ISNUMBER(N6), N6&lt;5, ISBLANK(O6))</formula>
    </cfRule>
  </conditionalFormatting>
  <conditionalFormatting sqref="R6:R24">
    <cfRule type="expression" dxfId="293" priority="1">
      <formula>AND(ISNUMBER(R6), R6&gt;=5, NOT(ISBLANK(S6)))</formula>
    </cfRule>
    <cfRule type="expression" dxfId="292" priority="2">
      <formula>AND(ISNUMBER(R6), R6&gt;=5)</formula>
    </cfRule>
    <cfRule type="expression" dxfId="291" priority="3">
      <formula>AND(ISNUMBER(R6), R6&lt;5, NOT(ISBLANK(S6)))</formula>
    </cfRule>
    <cfRule type="expression" dxfId="290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439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 t="s">
        <v>467</v>
      </c>
      <c r="J5" s="223" t="s">
        <v>468</v>
      </c>
      <c r="K5" s="223" t="s">
        <v>469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470</v>
      </c>
      <c r="F6" s="282" t="s">
        <v>470</v>
      </c>
      <c r="G6" s="282" t="s">
        <v>470</v>
      </c>
      <c r="H6" s="282" t="s">
        <v>470</v>
      </c>
      <c r="I6" s="282" t="s">
        <v>470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262</v>
      </c>
      <c r="F7" s="515" t="s">
        <v>262</v>
      </c>
      <c r="G7" s="515" t="s">
        <v>262</v>
      </c>
      <c r="H7" s="515" t="s">
        <v>262</v>
      </c>
      <c r="I7" s="452" t="s">
        <v>262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262</v>
      </c>
      <c r="F8" s="515" t="s">
        <v>262</v>
      </c>
      <c r="G8" s="452" t="s">
        <v>262</v>
      </c>
      <c r="H8" s="515" t="s">
        <v>262</v>
      </c>
      <c r="I8" s="452" t="s">
        <v>262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256</v>
      </c>
      <c r="F9" s="515" t="s">
        <v>427</v>
      </c>
      <c r="G9" s="452" t="s">
        <v>412</v>
      </c>
      <c r="H9" s="452" t="s">
        <v>471</v>
      </c>
      <c r="I9" s="452" t="s">
        <v>472</v>
      </c>
      <c r="J9" s="460" t="s">
        <v>473</v>
      </c>
      <c r="K9" s="460" t="s">
        <v>473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256</v>
      </c>
      <c r="F10" s="515" t="s">
        <v>427</v>
      </c>
      <c r="G10" s="452" t="s">
        <v>412</v>
      </c>
      <c r="H10" s="452" t="s">
        <v>355</v>
      </c>
      <c r="I10" s="452" t="s">
        <v>412</v>
      </c>
      <c r="J10" s="460" t="s">
        <v>473</v>
      </c>
      <c r="K10" s="460" t="s">
        <v>473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427</v>
      </c>
      <c r="G11" s="452" t="s">
        <v>412</v>
      </c>
      <c r="H11" s="452" t="s">
        <v>355</v>
      </c>
      <c r="I11" s="452" t="s">
        <v>412</v>
      </c>
      <c r="J11" s="460" t="s">
        <v>473</v>
      </c>
      <c r="K11" s="460" t="s">
        <v>473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256</v>
      </c>
      <c r="F12" s="515" t="s">
        <v>427</v>
      </c>
      <c r="G12" s="452" t="s">
        <v>412</v>
      </c>
      <c r="H12" s="452" t="s">
        <v>256</v>
      </c>
      <c r="I12" s="452" t="s">
        <v>432</v>
      </c>
      <c r="J12" s="460" t="s">
        <v>473</v>
      </c>
      <c r="K12" s="460" t="s">
        <v>473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256</v>
      </c>
      <c r="F13" s="515" t="s">
        <v>427</v>
      </c>
      <c r="G13" s="452" t="s">
        <v>262</v>
      </c>
      <c r="H13" s="306" t="s">
        <v>474</v>
      </c>
      <c r="I13" s="452" t="s">
        <v>475</v>
      </c>
      <c r="J13" s="460" t="s">
        <v>473</v>
      </c>
      <c r="K13" s="460" t="s">
        <v>473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256</v>
      </c>
      <c r="F14" s="515" t="s">
        <v>427</v>
      </c>
      <c r="G14" s="452" t="s">
        <v>476</v>
      </c>
      <c r="H14" s="306" t="s">
        <v>474</v>
      </c>
      <c r="I14" s="452" t="s">
        <v>475</v>
      </c>
      <c r="J14" s="460" t="s">
        <v>473</v>
      </c>
      <c r="K14" s="460" t="s">
        <v>473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256</v>
      </c>
      <c r="F15" s="515" t="s">
        <v>427</v>
      </c>
      <c r="G15" s="452" t="s">
        <v>476</v>
      </c>
      <c r="H15" s="452" t="s">
        <v>477</v>
      </c>
      <c r="I15" s="452" t="s">
        <v>475</v>
      </c>
      <c r="J15" s="460" t="s">
        <v>473</v>
      </c>
      <c r="K15" s="460" t="s">
        <v>473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256</v>
      </c>
      <c r="F16" s="515" t="s">
        <v>427</v>
      </c>
      <c r="G16" s="452" t="s">
        <v>476</v>
      </c>
      <c r="H16" s="452" t="s">
        <v>477</v>
      </c>
      <c r="I16" s="452" t="s">
        <v>475</v>
      </c>
      <c r="J16" s="460" t="s">
        <v>473</v>
      </c>
      <c r="K16" s="460" t="s">
        <v>473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282</v>
      </c>
      <c r="G17" s="452" t="s">
        <v>476</v>
      </c>
      <c r="H17" s="452" t="s">
        <v>477</v>
      </c>
      <c r="I17" s="452" t="s">
        <v>478</v>
      </c>
      <c r="J17" s="460" t="s">
        <v>473</v>
      </c>
      <c r="K17" s="460" t="s">
        <v>473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256</v>
      </c>
      <c r="F18" s="452" t="s">
        <v>282</v>
      </c>
      <c r="G18" s="452" t="s">
        <v>476</v>
      </c>
      <c r="H18" s="452" t="s">
        <v>456</v>
      </c>
      <c r="I18" s="452" t="s">
        <v>478</v>
      </c>
      <c r="J18" s="460" t="s">
        <v>473</v>
      </c>
      <c r="K18" s="460" t="s">
        <v>479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256</v>
      </c>
      <c r="F19" s="452" t="s">
        <v>282</v>
      </c>
      <c r="G19" s="452" t="s">
        <v>432</v>
      </c>
      <c r="H19" s="452" t="s">
        <v>480</v>
      </c>
      <c r="I19" s="452" t="s">
        <v>478</v>
      </c>
      <c r="J19" s="460" t="s">
        <v>473</v>
      </c>
      <c r="K19" s="460" t="s">
        <v>479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256</v>
      </c>
      <c r="F20" s="452" t="s">
        <v>282</v>
      </c>
      <c r="G20" s="452" t="s">
        <v>432</v>
      </c>
      <c r="H20" s="452" t="s">
        <v>480</v>
      </c>
      <c r="I20" s="452" t="s">
        <v>478</v>
      </c>
      <c r="J20" s="460" t="s">
        <v>473</v>
      </c>
      <c r="K20" s="460" t="s">
        <v>479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256</v>
      </c>
      <c r="F21" s="452" t="s">
        <v>282</v>
      </c>
      <c r="G21" s="452" t="s">
        <v>432</v>
      </c>
      <c r="H21" s="452" t="s">
        <v>480</v>
      </c>
      <c r="I21" s="306" t="s">
        <v>454</v>
      </c>
      <c r="J21" s="460" t="s">
        <v>473</v>
      </c>
      <c r="K21" s="460" t="s">
        <v>479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256</v>
      </c>
      <c r="F22" s="452" t="s">
        <v>282</v>
      </c>
      <c r="G22" s="452" t="s">
        <v>432</v>
      </c>
      <c r="H22" s="452" t="s">
        <v>480</v>
      </c>
      <c r="I22" s="306" t="s">
        <v>453</v>
      </c>
      <c r="J22" s="460" t="s">
        <v>473</v>
      </c>
      <c r="K22" s="460" t="s">
        <v>479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256</v>
      </c>
      <c r="F23" s="452" t="s">
        <v>478</v>
      </c>
      <c r="G23" s="452" t="s">
        <v>433</v>
      </c>
      <c r="H23" s="452" t="s">
        <v>432</v>
      </c>
      <c r="I23" s="306" t="s">
        <v>456</v>
      </c>
      <c r="J23" s="460" t="s">
        <v>473</v>
      </c>
      <c r="K23" s="46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427</v>
      </c>
      <c r="F24" s="452" t="s">
        <v>478</v>
      </c>
      <c r="G24" s="452" t="s">
        <v>433</v>
      </c>
      <c r="H24" s="452" t="s">
        <v>432</v>
      </c>
      <c r="I24" s="306" t="s">
        <v>456</v>
      </c>
      <c r="J24" s="460" t="s">
        <v>473</v>
      </c>
      <c r="K24" s="460" t="s">
        <v>473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427</v>
      </c>
      <c r="F25" s="452" t="s">
        <v>478</v>
      </c>
      <c r="G25" s="452" t="s">
        <v>433</v>
      </c>
      <c r="H25" s="452" t="s">
        <v>481</v>
      </c>
      <c r="I25" s="306" t="s">
        <v>456</v>
      </c>
      <c r="J25" s="460" t="s">
        <v>473</v>
      </c>
      <c r="K25" s="460" t="s">
        <v>473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427</v>
      </c>
      <c r="F26" s="452" t="s">
        <v>478</v>
      </c>
      <c r="G26" s="452" t="s">
        <v>433</v>
      </c>
      <c r="H26" s="452" t="s">
        <v>482</v>
      </c>
      <c r="I26" s="306" t="s">
        <v>456</v>
      </c>
      <c r="J26" s="460" t="s">
        <v>473</v>
      </c>
      <c r="K26" s="460" t="s">
        <v>473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427</v>
      </c>
      <c r="F27" s="452" t="s">
        <v>478</v>
      </c>
      <c r="G27" s="452" t="s">
        <v>483</v>
      </c>
      <c r="H27" s="213" t="s">
        <v>482</v>
      </c>
      <c r="I27" s="306" t="s">
        <v>456</v>
      </c>
      <c r="J27" s="460" t="s">
        <v>473</v>
      </c>
      <c r="K27" s="460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427</v>
      </c>
      <c r="F28" s="452" t="s">
        <v>478</v>
      </c>
      <c r="G28" s="452" t="s">
        <v>484</v>
      </c>
      <c r="H28" s="213" t="s">
        <v>482</v>
      </c>
      <c r="I28" s="306" t="s">
        <v>456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485</v>
      </c>
      <c r="H29" s="539" t="s">
        <v>482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485</v>
      </c>
      <c r="H30" s="559" t="s">
        <v>482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485</v>
      </c>
      <c r="H31" s="559" t="s">
        <v>482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485</v>
      </c>
      <c r="H32" s="559" t="s">
        <v>482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486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487</v>
      </c>
      <c r="H5" s="223" t="s">
        <v>488</v>
      </c>
      <c r="I5" s="223" t="s">
        <v>489</v>
      </c>
      <c r="J5" s="223" t="s">
        <v>490</v>
      </c>
      <c r="K5" s="223" t="s">
        <v>491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373</v>
      </c>
      <c r="F7" s="452" t="s">
        <v>373</v>
      </c>
      <c r="G7" s="452" t="s">
        <v>373</v>
      </c>
      <c r="H7" s="452" t="s">
        <v>373</v>
      </c>
      <c r="I7" s="452" t="s">
        <v>373</v>
      </c>
      <c r="J7" s="458" t="s">
        <v>396</v>
      </c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373</v>
      </c>
      <c r="F8" s="452" t="s">
        <v>373</v>
      </c>
      <c r="G8" s="452" t="s">
        <v>494</v>
      </c>
      <c r="H8" s="452" t="s">
        <v>373</v>
      </c>
      <c r="I8" s="452" t="s">
        <v>373</v>
      </c>
      <c r="J8" s="458" t="s">
        <v>396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476</v>
      </c>
      <c r="G9" s="452" t="s">
        <v>427</v>
      </c>
      <c r="H9" s="452" t="s">
        <v>53</v>
      </c>
      <c r="I9" s="452" t="s">
        <v>432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427</v>
      </c>
      <c r="H10" s="452" t="s">
        <v>53</v>
      </c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3.5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366</v>
      </c>
      <c r="G11" s="452" t="s">
        <v>427</v>
      </c>
      <c r="H11" s="452" t="s">
        <v>476</v>
      </c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366</v>
      </c>
      <c r="G12" s="452" t="s">
        <v>427</v>
      </c>
      <c r="H12" s="452" t="s">
        <v>476</v>
      </c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453</v>
      </c>
      <c r="F13" s="452" t="s">
        <v>366</v>
      </c>
      <c r="G13" s="452" t="s">
        <v>427</v>
      </c>
      <c r="H13" s="306" t="s">
        <v>453</v>
      </c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476</v>
      </c>
      <c r="F14" s="452" t="s">
        <v>366</v>
      </c>
      <c r="G14" s="452" t="s">
        <v>427</v>
      </c>
      <c r="H14" s="306" t="s">
        <v>453</v>
      </c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476</v>
      </c>
      <c r="F15" s="452" t="s">
        <v>366</v>
      </c>
      <c r="G15" s="452" t="s">
        <v>427</v>
      </c>
      <c r="H15" s="452" t="s">
        <v>53</v>
      </c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476</v>
      </c>
      <c r="F16" s="452" t="s">
        <v>366</v>
      </c>
      <c r="G16" s="452" t="s">
        <v>427</v>
      </c>
      <c r="H16" s="452" t="s">
        <v>454</v>
      </c>
      <c r="I16" s="306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476</v>
      </c>
      <c r="F17" s="452" t="s">
        <v>366</v>
      </c>
      <c r="G17" s="452" t="s">
        <v>427</v>
      </c>
      <c r="H17" s="452" t="s">
        <v>454</v>
      </c>
      <c r="I17" s="306" t="s">
        <v>495</v>
      </c>
      <c r="J17" s="458" t="s">
        <v>396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453</v>
      </c>
      <c r="F18" s="452" t="s">
        <v>366</v>
      </c>
      <c r="G18" s="452" t="s">
        <v>427</v>
      </c>
      <c r="H18" s="452" t="s">
        <v>332</v>
      </c>
      <c r="I18" s="306" t="s">
        <v>495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453</v>
      </c>
      <c r="F19" s="452" t="s">
        <v>496</v>
      </c>
      <c r="G19" s="452" t="s">
        <v>427</v>
      </c>
      <c r="H19" s="452" t="s">
        <v>332</v>
      </c>
      <c r="I19" s="306" t="s">
        <v>495</v>
      </c>
      <c r="J19" s="458" t="s">
        <v>396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453</v>
      </c>
      <c r="F20" s="452" t="s">
        <v>496</v>
      </c>
      <c r="G20" s="452" t="s">
        <v>427</v>
      </c>
      <c r="H20" s="452" t="s">
        <v>332</v>
      </c>
      <c r="I20" s="306" t="s">
        <v>495</v>
      </c>
      <c r="J20" s="458" t="s">
        <v>396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496</v>
      </c>
      <c r="G21" s="452" t="s">
        <v>497</v>
      </c>
      <c r="H21" s="452" t="s">
        <v>332</v>
      </c>
      <c r="I21" s="452" t="s">
        <v>53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498</v>
      </c>
      <c r="G22" s="452" t="s">
        <v>497</v>
      </c>
      <c r="H22" s="452" t="s">
        <v>332</v>
      </c>
      <c r="I22" s="452" t="s">
        <v>53</v>
      </c>
      <c r="J22" s="458" t="s">
        <v>396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262</v>
      </c>
      <c r="F23" s="452" t="s">
        <v>498</v>
      </c>
      <c r="G23" s="452" t="s">
        <v>497</v>
      </c>
      <c r="H23" s="452" t="s">
        <v>451</v>
      </c>
      <c r="I23" s="452" t="s">
        <v>53</v>
      </c>
      <c r="J23" s="458" t="s">
        <v>396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262</v>
      </c>
      <c r="F24" s="452" t="s">
        <v>498</v>
      </c>
      <c r="G24" s="452" t="s">
        <v>497</v>
      </c>
      <c r="H24" s="452" t="s">
        <v>432</v>
      </c>
      <c r="I24" s="452" t="s">
        <v>53</v>
      </c>
      <c r="J24" s="458" t="s">
        <v>396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498</v>
      </c>
      <c r="G25" s="452" t="s">
        <v>53</v>
      </c>
      <c r="H25" s="452" t="s">
        <v>432</v>
      </c>
      <c r="I25" s="452" t="s">
        <v>499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498</v>
      </c>
      <c r="G26" s="452" t="s">
        <v>500</v>
      </c>
      <c r="H26" s="452" t="s">
        <v>432</v>
      </c>
      <c r="I26" s="452" t="s">
        <v>499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498</v>
      </c>
      <c r="G27" s="452" t="s">
        <v>500</v>
      </c>
      <c r="H27" s="452" t="s">
        <v>53</v>
      </c>
      <c r="I27" s="452" t="s">
        <v>499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498</v>
      </c>
      <c r="G28" s="452" t="s">
        <v>500</v>
      </c>
      <c r="H28" s="452" t="s">
        <v>53</v>
      </c>
      <c r="I28" s="306" t="s">
        <v>433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502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503</v>
      </c>
      <c r="F6" s="282" t="s">
        <v>503</v>
      </c>
      <c r="G6" s="282" t="s">
        <v>503</v>
      </c>
      <c r="H6" s="282" t="s">
        <v>503</v>
      </c>
      <c r="I6" s="282" t="s">
        <v>503</v>
      </c>
      <c r="J6" s="237" t="s">
        <v>504</v>
      </c>
      <c r="K6" s="237" t="s">
        <v>504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505</v>
      </c>
      <c r="F7" s="452" t="s">
        <v>496</v>
      </c>
      <c r="G7" s="452" t="s">
        <v>505</v>
      </c>
      <c r="H7" s="452" t="s">
        <v>505</v>
      </c>
      <c r="I7" s="452" t="s">
        <v>453</v>
      </c>
      <c r="J7" s="540" t="s">
        <v>506</v>
      </c>
      <c r="K7" s="540" t="s">
        <v>507</v>
      </c>
      <c r="L7" s="61"/>
      <c r="M7" s="414" t="s">
        <v>54</v>
      </c>
      <c r="N7" s="326">
        <f>COUNTIF(E7:K39, "*YZ*")/2</f>
        <v>3.5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505</v>
      </c>
      <c r="F8" s="452" t="s">
        <v>496</v>
      </c>
      <c r="G8" s="452" t="s">
        <v>505</v>
      </c>
      <c r="H8" s="452" t="s">
        <v>505</v>
      </c>
      <c r="I8" s="452" t="s">
        <v>453</v>
      </c>
      <c r="J8" s="540" t="s">
        <v>506</v>
      </c>
      <c r="K8" s="540" t="s">
        <v>507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453</v>
      </c>
      <c r="F9" s="452" t="s">
        <v>496</v>
      </c>
      <c r="G9" s="452" t="s">
        <v>68</v>
      </c>
      <c r="H9" s="452" t="s">
        <v>68</v>
      </c>
      <c r="I9" s="452" t="s">
        <v>453</v>
      </c>
      <c r="J9" s="540" t="s">
        <v>506</v>
      </c>
      <c r="K9" s="540" t="s">
        <v>507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427</v>
      </c>
      <c r="F10" s="452" t="s">
        <v>505</v>
      </c>
      <c r="G10" s="452" t="s">
        <v>68</v>
      </c>
      <c r="H10" s="452" t="s">
        <v>68</v>
      </c>
      <c r="I10" s="452" t="s">
        <v>453</v>
      </c>
      <c r="J10" s="540" t="s">
        <v>506</v>
      </c>
      <c r="K10" s="540" t="s">
        <v>507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505</v>
      </c>
      <c r="G11" s="452" t="s">
        <v>68</v>
      </c>
      <c r="H11" s="452" t="s">
        <v>480</v>
      </c>
      <c r="I11" s="452" t="s">
        <v>453</v>
      </c>
      <c r="J11" s="540" t="s">
        <v>506</v>
      </c>
      <c r="K11" s="540" t="s">
        <v>507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505</v>
      </c>
      <c r="G12" s="452" t="s">
        <v>68</v>
      </c>
      <c r="H12" s="452" t="s">
        <v>480</v>
      </c>
      <c r="I12" s="452" t="s">
        <v>453</v>
      </c>
      <c r="J12" s="540" t="s">
        <v>506</v>
      </c>
      <c r="K12" s="540" t="s">
        <v>507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508</v>
      </c>
      <c r="F13" s="452" t="s">
        <v>505</v>
      </c>
      <c r="G13" s="515" t="s">
        <v>427</v>
      </c>
      <c r="H13" s="306" t="s">
        <v>509</v>
      </c>
      <c r="I13" s="515" t="s">
        <v>427</v>
      </c>
      <c r="J13" s="540" t="s">
        <v>506</v>
      </c>
      <c r="K13" s="540" t="s">
        <v>507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455</v>
      </c>
      <c r="F14" s="452" t="s">
        <v>505</v>
      </c>
      <c r="G14" s="515" t="s">
        <v>427</v>
      </c>
      <c r="H14" s="306" t="s">
        <v>509</v>
      </c>
      <c r="I14" s="515" t="s">
        <v>427</v>
      </c>
      <c r="J14" s="540" t="s">
        <v>506</v>
      </c>
      <c r="K14" s="540" t="s">
        <v>507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455</v>
      </c>
      <c r="F15" s="452" t="s">
        <v>505</v>
      </c>
      <c r="G15" s="515" t="s">
        <v>427</v>
      </c>
      <c r="H15" s="452" t="s">
        <v>54</v>
      </c>
      <c r="I15" s="515" t="s">
        <v>427</v>
      </c>
      <c r="J15" s="540" t="s">
        <v>506</v>
      </c>
      <c r="K15" s="540" t="s">
        <v>507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510</v>
      </c>
      <c r="F16" s="452" t="s">
        <v>505</v>
      </c>
      <c r="G16" s="452" t="s">
        <v>68</v>
      </c>
      <c r="H16" s="452" t="s">
        <v>480</v>
      </c>
      <c r="I16" s="306" t="s">
        <v>313</v>
      </c>
      <c r="J16" s="540" t="s">
        <v>506</v>
      </c>
      <c r="K16" s="540" t="s">
        <v>507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510</v>
      </c>
      <c r="F17" s="452" t="s">
        <v>511</v>
      </c>
      <c r="G17" s="452" t="s">
        <v>68</v>
      </c>
      <c r="H17" s="452" t="s">
        <v>480</v>
      </c>
      <c r="I17" s="306" t="s">
        <v>313</v>
      </c>
      <c r="J17" s="540" t="s">
        <v>506</v>
      </c>
      <c r="K17" s="540" t="s">
        <v>507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510</v>
      </c>
      <c r="F18" s="452" t="s">
        <v>512</v>
      </c>
      <c r="G18" s="452" t="s">
        <v>68</v>
      </c>
      <c r="H18" s="452" t="s">
        <v>308</v>
      </c>
      <c r="I18" s="306" t="s">
        <v>513</v>
      </c>
      <c r="J18" s="540" t="s">
        <v>514</v>
      </c>
      <c r="K18" s="540" t="s">
        <v>507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510</v>
      </c>
      <c r="F19" s="452" t="s">
        <v>515</v>
      </c>
      <c r="G19" s="452" t="s">
        <v>53</v>
      </c>
      <c r="H19" s="452" t="s">
        <v>516</v>
      </c>
      <c r="I19" s="306" t="s">
        <v>496</v>
      </c>
      <c r="J19" s="540" t="s">
        <v>517</v>
      </c>
      <c r="K19" s="540" t="s">
        <v>518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510</v>
      </c>
      <c r="F20" s="452" t="s">
        <v>515</v>
      </c>
      <c r="G20" s="452" t="s">
        <v>53</v>
      </c>
      <c r="H20" s="452" t="s">
        <v>516</v>
      </c>
      <c r="I20" s="306" t="s">
        <v>513</v>
      </c>
      <c r="J20" s="540" t="s">
        <v>517</v>
      </c>
      <c r="K20" s="540" t="s">
        <v>507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510</v>
      </c>
      <c r="F21" s="452" t="s">
        <v>510</v>
      </c>
      <c r="G21" s="452" t="s">
        <v>68</v>
      </c>
      <c r="H21" s="452" t="s">
        <v>516</v>
      </c>
      <c r="I21" s="306" t="s">
        <v>519</v>
      </c>
      <c r="J21" s="540" t="s">
        <v>517</v>
      </c>
      <c r="K21" s="540" t="s">
        <v>507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510</v>
      </c>
      <c r="F22" s="452" t="s">
        <v>510</v>
      </c>
      <c r="G22" s="452" t="s">
        <v>520</v>
      </c>
      <c r="H22" s="452" t="s">
        <v>516</v>
      </c>
      <c r="I22" s="306" t="s">
        <v>519</v>
      </c>
      <c r="J22" s="540" t="s">
        <v>517</v>
      </c>
      <c r="K22" s="540" t="s">
        <v>507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471</v>
      </c>
      <c r="F23" s="452" t="s">
        <v>510</v>
      </c>
      <c r="G23" s="452" t="s">
        <v>520</v>
      </c>
      <c r="H23" s="452" t="s">
        <v>516</v>
      </c>
      <c r="I23" s="306" t="s">
        <v>519</v>
      </c>
      <c r="J23" s="540" t="s">
        <v>517</v>
      </c>
      <c r="K23" s="540" t="s">
        <v>507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471</v>
      </c>
      <c r="F24" s="452" t="s">
        <v>510</v>
      </c>
      <c r="G24" s="452" t="s">
        <v>520</v>
      </c>
      <c r="H24" s="452" t="s">
        <v>516</v>
      </c>
      <c r="I24" s="306" t="s">
        <v>521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510</v>
      </c>
      <c r="F25" s="452" t="s">
        <v>510</v>
      </c>
      <c r="G25" s="452" t="s">
        <v>67</v>
      </c>
      <c r="H25" s="452" t="s">
        <v>522</v>
      </c>
      <c r="I25" s="306" t="s">
        <v>521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510</v>
      </c>
      <c r="F26" s="452" t="s">
        <v>523</v>
      </c>
      <c r="G26" s="452" t="s">
        <v>67</v>
      </c>
      <c r="H26" s="452" t="s">
        <v>522</v>
      </c>
      <c r="I26" s="515" t="s">
        <v>427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510</v>
      </c>
      <c r="F27" s="452" t="s">
        <v>523</v>
      </c>
      <c r="G27" s="452" t="s">
        <v>67</v>
      </c>
      <c r="H27" s="452" t="s">
        <v>522</v>
      </c>
      <c r="I27" s="515" t="s">
        <v>427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510</v>
      </c>
      <c r="F28" s="452" t="s">
        <v>523</v>
      </c>
      <c r="G28" s="452" t="s">
        <v>67</v>
      </c>
      <c r="H28" s="452" t="s">
        <v>522</v>
      </c>
      <c r="I28" s="515" t="s">
        <v>427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276</v>
      </c>
      <c r="M50" s="61"/>
    </row>
    <row r="51" spans="2:13" x14ac:dyDescent="0.2">
      <c r="B51" s="387" t="s">
        <v>136</v>
      </c>
      <c r="D51" t="s">
        <v>525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526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539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539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276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526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542</v>
      </c>
      <c r="F6" s="282" t="s">
        <v>542</v>
      </c>
      <c r="G6" s="282" t="s">
        <v>542</v>
      </c>
      <c r="H6" s="282" t="s">
        <v>542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500</v>
      </c>
      <c r="F7" s="452" t="s">
        <v>532</v>
      </c>
      <c r="G7" s="452" t="s">
        <v>543</v>
      </c>
      <c r="H7" s="452" t="s">
        <v>544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545</v>
      </c>
      <c r="F8" s="452" t="s">
        <v>546</v>
      </c>
      <c r="G8" s="452" t="s">
        <v>547</v>
      </c>
      <c r="H8" s="452" t="s">
        <v>544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500</v>
      </c>
      <c r="F9" s="452" t="s">
        <v>546</v>
      </c>
      <c r="G9" s="452" t="s">
        <v>543</v>
      </c>
      <c r="H9" s="452" t="s">
        <v>471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548</v>
      </c>
      <c r="F10" s="452" t="s">
        <v>546</v>
      </c>
      <c r="G10" s="452" t="s">
        <v>549</v>
      </c>
      <c r="H10" s="452" t="s">
        <v>471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550</v>
      </c>
      <c r="F11" s="452" t="s">
        <v>546</v>
      </c>
      <c r="G11" s="452" t="s">
        <v>551</v>
      </c>
      <c r="H11" s="452" t="s">
        <v>471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548</v>
      </c>
      <c r="F12" s="452" t="s">
        <v>552</v>
      </c>
      <c r="G12" s="452" t="s">
        <v>551</v>
      </c>
      <c r="H12" s="306" t="s">
        <v>513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548</v>
      </c>
      <c r="F13" s="452" t="s">
        <v>532</v>
      </c>
      <c r="G13" s="452" t="s">
        <v>551</v>
      </c>
      <c r="H13" s="306" t="s">
        <v>513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548</v>
      </c>
      <c r="F14" s="452" t="s">
        <v>532</v>
      </c>
      <c r="G14" s="452" t="s">
        <v>551</v>
      </c>
      <c r="H14" s="452" t="s">
        <v>471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548</v>
      </c>
      <c r="F15" s="452" t="s">
        <v>553</v>
      </c>
      <c r="G15" s="452" t="s">
        <v>554</v>
      </c>
      <c r="H15" s="452" t="s">
        <v>555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548</v>
      </c>
      <c r="F16" s="452" t="s">
        <v>556</v>
      </c>
      <c r="G16" s="452" t="s">
        <v>557</v>
      </c>
      <c r="H16" s="452" t="s">
        <v>558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550</v>
      </c>
      <c r="F17" s="452" t="s">
        <v>559</v>
      </c>
      <c r="G17" s="452" t="s">
        <v>557</v>
      </c>
      <c r="H17" s="452" t="s">
        <v>560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550</v>
      </c>
      <c r="F18" s="452" t="s">
        <v>559</v>
      </c>
      <c r="G18" s="452" t="s">
        <v>561</v>
      </c>
      <c r="H18" s="452" t="s">
        <v>560</v>
      </c>
      <c r="I18" s="306"/>
      <c r="J18" s="458"/>
      <c r="K18" s="458"/>
      <c r="L18" s="61"/>
      <c r="M18" s="414" t="s">
        <v>515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562</v>
      </c>
      <c r="F19" s="452" t="s">
        <v>559</v>
      </c>
      <c r="G19" s="452" t="s">
        <v>561</v>
      </c>
      <c r="H19" s="452" t="s">
        <v>563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562</v>
      </c>
      <c r="F20" s="452" t="s">
        <v>559</v>
      </c>
      <c r="G20" s="452" t="s">
        <v>561</v>
      </c>
      <c r="H20" s="452" t="s">
        <v>563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562</v>
      </c>
      <c r="F21" s="452" t="s">
        <v>559</v>
      </c>
      <c r="G21" s="452" t="s">
        <v>561</v>
      </c>
      <c r="H21" s="452" t="s">
        <v>564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565</v>
      </c>
      <c r="F22" s="452" t="s">
        <v>566</v>
      </c>
      <c r="G22" s="452" t="s">
        <v>567</v>
      </c>
      <c r="H22" s="452" t="s">
        <v>568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565</v>
      </c>
      <c r="F23" s="452" t="s">
        <v>566</v>
      </c>
      <c r="G23" s="452" t="s">
        <v>567</v>
      </c>
      <c r="H23" s="452" t="s">
        <v>568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565</v>
      </c>
      <c r="F24" s="452" t="s">
        <v>566</v>
      </c>
      <c r="G24" s="452" t="s">
        <v>567</v>
      </c>
      <c r="H24" s="452" t="s">
        <v>568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565</v>
      </c>
      <c r="F25" s="452" t="s">
        <v>569</v>
      </c>
      <c r="G25" s="452" t="s">
        <v>567</v>
      </c>
      <c r="H25" s="452" t="s">
        <v>568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565</v>
      </c>
      <c r="F26" s="452" t="s">
        <v>569</v>
      </c>
      <c r="G26" s="452" t="s">
        <v>567</v>
      </c>
      <c r="H26" s="452" t="s">
        <v>568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565</v>
      </c>
      <c r="F27" s="452" t="s">
        <v>570</v>
      </c>
      <c r="G27" s="452" t="s">
        <v>543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565</v>
      </c>
      <c r="F28" s="538" t="s">
        <v>57</v>
      </c>
      <c r="G28" s="353" t="s">
        <v>543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565</v>
      </c>
      <c r="F29" s="353"/>
      <c r="G29" s="353" t="s">
        <v>543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548</v>
      </c>
      <c r="F30" s="353"/>
      <c r="G30" s="353" t="s">
        <v>543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548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548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548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571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572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573</v>
      </c>
      <c r="F5" s="223" t="s">
        <v>574</v>
      </c>
      <c r="G5" s="223" t="s">
        <v>575</v>
      </c>
      <c r="H5" s="223" t="s">
        <v>576</v>
      </c>
      <c r="I5" s="223" t="s">
        <v>577</v>
      </c>
      <c r="J5" s="223" t="s">
        <v>578</v>
      </c>
      <c r="K5" s="223" t="s">
        <v>579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580</v>
      </c>
      <c r="F6" s="282" t="s">
        <v>580</v>
      </c>
      <c r="G6" s="282" t="s">
        <v>580</v>
      </c>
      <c r="H6" s="282" t="s">
        <v>580</v>
      </c>
      <c r="I6" s="282" t="s">
        <v>580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455</v>
      </c>
      <c r="F7" s="452" t="s">
        <v>455</v>
      </c>
      <c r="G7" s="452" t="s">
        <v>455</v>
      </c>
      <c r="H7" s="306" t="s">
        <v>496</v>
      </c>
      <c r="I7" s="306" t="s">
        <v>455</v>
      </c>
      <c r="J7" s="458" t="s">
        <v>581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455</v>
      </c>
      <c r="F8" s="452" t="s">
        <v>455</v>
      </c>
      <c r="G8" s="452" t="s">
        <v>582</v>
      </c>
      <c r="H8" s="306" t="s">
        <v>496</v>
      </c>
      <c r="I8" s="306" t="s">
        <v>455</v>
      </c>
      <c r="J8" s="458" t="s">
        <v>583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515</v>
      </c>
      <c r="F9" s="452" t="s">
        <v>455</v>
      </c>
      <c r="G9" s="452" t="s">
        <v>584</v>
      </c>
      <c r="H9" s="306" t="s">
        <v>584</v>
      </c>
      <c r="I9" s="306" t="s">
        <v>455</v>
      </c>
      <c r="J9" s="458" t="s">
        <v>583</v>
      </c>
      <c r="K9" s="460"/>
      <c r="L9" s="61"/>
      <c r="M9" s="414" t="s">
        <v>57</v>
      </c>
      <c r="N9" s="326">
        <f>COUNTIF(E7:K39, "*Rafi*")/2</f>
        <v>33</v>
      </c>
      <c r="O9" s="419" t="s">
        <v>585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582</v>
      </c>
      <c r="F10" s="452" t="s">
        <v>586</v>
      </c>
      <c r="G10" s="452" t="s">
        <v>587</v>
      </c>
      <c r="H10" s="306" t="s">
        <v>588</v>
      </c>
      <c r="I10" s="306" t="s">
        <v>586</v>
      </c>
      <c r="J10" s="458" t="s">
        <v>583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582</v>
      </c>
      <c r="F11" s="452" t="s">
        <v>586</v>
      </c>
      <c r="G11" s="452" t="s">
        <v>587</v>
      </c>
      <c r="H11" s="306" t="s">
        <v>588</v>
      </c>
      <c r="I11" s="306" t="s">
        <v>586</v>
      </c>
      <c r="J11" s="458" t="s">
        <v>589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582</v>
      </c>
      <c r="F12" s="452" t="s">
        <v>586</v>
      </c>
      <c r="G12" s="452" t="s">
        <v>587</v>
      </c>
      <c r="H12" s="306" t="s">
        <v>588</v>
      </c>
      <c r="I12" s="306" t="s">
        <v>586</v>
      </c>
      <c r="J12" s="458" t="s">
        <v>589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590</v>
      </c>
      <c r="F13" s="452" t="s">
        <v>586</v>
      </c>
      <c r="G13" s="452" t="s">
        <v>587</v>
      </c>
      <c r="H13" s="306" t="s">
        <v>588</v>
      </c>
      <c r="I13" s="306" t="s">
        <v>586</v>
      </c>
      <c r="J13" s="458" t="s">
        <v>589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590</v>
      </c>
      <c r="F14" s="452" t="s">
        <v>586</v>
      </c>
      <c r="G14" s="452" t="s">
        <v>587</v>
      </c>
      <c r="H14" s="306" t="s">
        <v>588</v>
      </c>
      <c r="I14" s="306" t="s">
        <v>586</v>
      </c>
      <c r="J14" s="458" t="s">
        <v>589</v>
      </c>
      <c r="K14" s="460" t="s">
        <v>591</v>
      </c>
      <c r="L14" s="61"/>
      <c r="M14" s="414" t="s">
        <v>62</v>
      </c>
      <c r="N14" s="326">
        <f>COUNTIF(E7:K39, "*Vijay*")/2</f>
        <v>36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590</v>
      </c>
      <c r="F15" s="452" t="s">
        <v>586</v>
      </c>
      <c r="G15" s="452" t="s">
        <v>587</v>
      </c>
      <c r="H15" s="306" t="s">
        <v>588</v>
      </c>
      <c r="I15" s="306" t="s">
        <v>586</v>
      </c>
      <c r="J15" s="458" t="s">
        <v>589</v>
      </c>
      <c r="K15" s="460" t="s">
        <v>591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590</v>
      </c>
      <c r="F16" s="452" t="s">
        <v>586</v>
      </c>
      <c r="G16" s="452" t="s">
        <v>592</v>
      </c>
      <c r="H16" s="306" t="s">
        <v>588</v>
      </c>
      <c r="I16" s="306" t="s">
        <v>586</v>
      </c>
      <c r="J16" s="458" t="s">
        <v>589</v>
      </c>
      <c r="K16" s="460" t="s">
        <v>593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586</v>
      </c>
      <c r="F17" s="452" t="s">
        <v>586</v>
      </c>
      <c r="G17" s="452" t="s">
        <v>592</v>
      </c>
      <c r="H17" s="306" t="s">
        <v>513</v>
      </c>
      <c r="I17" s="306" t="s">
        <v>586</v>
      </c>
      <c r="J17" s="458" t="s">
        <v>589</v>
      </c>
      <c r="K17" s="460" t="s">
        <v>594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590</v>
      </c>
      <c r="F18" s="452" t="s">
        <v>586</v>
      </c>
      <c r="G18" s="452" t="s">
        <v>595</v>
      </c>
      <c r="H18" s="452" t="s">
        <v>596</v>
      </c>
      <c r="I18" s="306" t="s">
        <v>586</v>
      </c>
      <c r="J18" s="458" t="s">
        <v>589</v>
      </c>
      <c r="K18" s="460" t="s">
        <v>594</v>
      </c>
      <c r="L18" s="61"/>
      <c r="M18" s="414" t="s">
        <v>515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590</v>
      </c>
      <c r="F19" s="452" t="s">
        <v>313</v>
      </c>
      <c r="G19" s="452" t="s">
        <v>597</v>
      </c>
      <c r="H19" s="452" t="s">
        <v>598</v>
      </c>
      <c r="I19" s="306" t="s">
        <v>599</v>
      </c>
      <c r="J19" s="458" t="s">
        <v>589</v>
      </c>
      <c r="K19" s="460" t="s">
        <v>594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590</v>
      </c>
      <c r="F20" s="452" t="s">
        <v>590</v>
      </c>
      <c r="G20" s="452" t="s">
        <v>600</v>
      </c>
      <c r="H20" s="452" t="s">
        <v>601</v>
      </c>
      <c r="I20" s="306" t="s">
        <v>602</v>
      </c>
      <c r="J20" s="458" t="s">
        <v>589</v>
      </c>
      <c r="K20" s="460" t="s">
        <v>594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590</v>
      </c>
      <c r="F21" s="452" t="s">
        <v>590</v>
      </c>
      <c r="G21" s="452" t="s">
        <v>600</v>
      </c>
      <c r="H21" s="452" t="s">
        <v>601</v>
      </c>
      <c r="I21" s="306" t="s">
        <v>603</v>
      </c>
      <c r="J21" s="458" t="s">
        <v>589</v>
      </c>
      <c r="K21" s="460" t="s">
        <v>594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590</v>
      </c>
      <c r="F22" s="452" t="s">
        <v>590</v>
      </c>
      <c r="G22" s="452" t="s">
        <v>604</v>
      </c>
      <c r="H22" s="452" t="s">
        <v>605</v>
      </c>
      <c r="I22" s="306" t="s">
        <v>606</v>
      </c>
      <c r="J22" s="458" t="s">
        <v>589</v>
      </c>
      <c r="K22" s="460" t="s">
        <v>607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590</v>
      </c>
      <c r="F23" s="452" t="s">
        <v>590</v>
      </c>
      <c r="G23" s="452" t="s">
        <v>604</v>
      </c>
      <c r="H23" s="452" t="s">
        <v>605</v>
      </c>
      <c r="I23" s="306" t="s">
        <v>608</v>
      </c>
      <c r="J23" s="458" t="s">
        <v>589</v>
      </c>
      <c r="K23" s="460" t="s">
        <v>607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590</v>
      </c>
      <c r="F24" s="452" t="s">
        <v>590</v>
      </c>
      <c r="G24" s="452" t="s">
        <v>609</v>
      </c>
      <c r="H24" s="452" t="s">
        <v>605</v>
      </c>
      <c r="I24" s="306" t="s">
        <v>608</v>
      </c>
      <c r="J24" s="458" t="s">
        <v>589</v>
      </c>
      <c r="K24" s="460" t="s">
        <v>607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610</v>
      </c>
      <c r="F25" s="452" t="s">
        <v>590</v>
      </c>
      <c r="G25" s="452" t="s">
        <v>609</v>
      </c>
      <c r="H25" s="452" t="s">
        <v>605</v>
      </c>
      <c r="I25" s="306" t="s">
        <v>608</v>
      </c>
      <c r="J25" s="458" t="s">
        <v>589</v>
      </c>
      <c r="K25" s="460" t="s">
        <v>607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610</v>
      </c>
      <c r="F26" s="452" t="s">
        <v>590</v>
      </c>
      <c r="G26" s="452" t="s">
        <v>611</v>
      </c>
      <c r="H26" s="452" t="s">
        <v>612</v>
      </c>
      <c r="I26" s="306" t="s">
        <v>608</v>
      </c>
      <c r="J26" s="458" t="s">
        <v>613</v>
      </c>
      <c r="K26" s="460" t="s">
        <v>614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610</v>
      </c>
      <c r="F27" s="452" t="s">
        <v>590</v>
      </c>
      <c r="G27" s="452" t="s">
        <v>611</v>
      </c>
      <c r="H27" s="452" t="s">
        <v>615</v>
      </c>
      <c r="I27" s="306" t="s">
        <v>608</v>
      </c>
      <c r="J27" s="458" t="s">
        <v>613</v>
      </c>
      <c r="K27" s="460" t="s">
        <v>614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610</v>
      </c>
      <c r="F28" s="452" t="s">
        <v>590</v>
      </c>
      <c r="G28" s="452" t="s">
        <v>616</v>
      </c>
      <c r="H28" s="452" t="s">
        <v>617</v>
      </c>
      <c r="I28" s="306" t="s">
        <v>618</v>
      </c>
      <c r="J28" s="458" t="s">
        <v>613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619</v>
      </c>
      <c r="G29" s="438" t="s">
        <v>620</v>
      </c>
      <c r="H29" s="438" t="s">
        <v>621</v>
      </c>
      <c r="I29" s="439" t="s">
        <v>622</v>
      </c>
      <c r="J29" s="458" t="s">
        <v>613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623</v>
      </c>
      <c r="G30" s="438" t="s">
        <v>620</v>
      </c>
      <c r="H30" s="438" t="s">
        <v>621</v>
      </c>
      <c r="I30" s="439" t="s">
        <v>624</v>
      </c>
      <c r="J30" s="458" t="s">
        <v>613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623</v>
      </c>
      <c r="G31" s="438" t="s">
        <v>620</v>
      </c>
      <c r="H31" s="438" t="s">
        <v>625</v>
      </c>
      <c r="I31" s="439" t="s">
        <v>624</v>
      </c>
      <c r="J31" s="458" t="s">
        <v>613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626</v>
      </c>
      <c r="G32" s="438" t="s">
        <v>620</v>
      </c>
      <c r="H32" s="438" t="s">
        <v>627</v>
      </c>
      <c r="I32" s="439" t="s">
        <v>624</v>
      </c>
      <c r="J32" s="458" t="s">
        <v>613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626</v>
      </c>
      <c r="G33" s="438" t="s">
        <v>620</v>
      </c>
      <c r="H33" s="438" t="s">
        <v>627</v>
      </c>
      <c r="I33" s="439" t="s">
        <v>624</v>
      </c>
      <c r="J33" s="458" t="s">
        <v>613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623</v>
      </c>
      <c r="G34" s="438" t="s">
        <v>628</v>
      </c>
      <c r="H34" s="438" t="s">
        <v>629</v>
      </c>
      <c r="I34" s="439" t="s">
        <v>624</v>
      </c>
      <c r="J34" s="458" t="s">
        <v>613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623</v>
      </c>
      <c r="G35" s="438" t="s">
        <v>628</v>
      </c>
      <c r="H35" s="438" t="s">
        <v>629</v>
      </c>
      <c r="I35" s="439" t="s">
        <v>624</v>
      </c>
      <c r="J35" s="458" t="s">
        <v>613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623</v>
      </c>
      <c r="G36" s="438" t="s">
        <v>628</v>
      </c>
      <c r="H36" s="438" t="s">
        <v>629</v>
      </c>
      <c r="I36" s="439" t="s">
        <v>624</v>
      </c>
      <c r="J36" s="458" t="s">
        <v>613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623</v>
      </c>
      <c r="G37" s="438" t="s">
        <v>630</v>
      </c>
      <c r="H37" s="438" t="s">
        <v>629</v>
      </c>
      <c r="I37" s="439" t="s">
        <v>624</v>
      </c>
      <c r="J37" s="458" t="s">
        <v>613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623</v>
      </c>
      <c r="G38" s="438" t="s">
        <v>630</v>
      </c>
      <c r="H38" s="438" t="s">
        <v>629</v>
      </c>
      <c r="I38" s="439" t="s">
        <v>624</v>
      </c>
      <c r="J38" s="458" t="s">
        <v>589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623</v>
      </c>
      <c r="G39" s="350" t="s">
        <v>60</v>
      </c>
      <c r="H39" s="276" t="s">
        <v>60</v>
      </c>
      <c r="I39" s="439" t="s">
        <v>622</v>
      </c>
      <c r="J39" s="458" t="s">
        <v>589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571</v>
      </c>
      <c r="M50" s="61"/>
      <c r="N50" s="62"/>
    </row>
    <row r="51" spans="2:14" x14ac:dyDescent="0.2">
      <c r="B51" s="387" t="s">
        <v>136</v>
      </c>
      <c r="D51" t="s">
        <v>525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631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632</v>
      </c>
      <c r="F5" s="223" t="s">
        <v>633</v>
      </c>
      <c r="G5" s="223" t="s">
        <v>634</v>
      </c>
      <c r="H5" s="223" t="s">
        <v>635</v>
      </c>
      <c r="I5" s="223" t="s">
        <v>636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639</v>
      </c>
      <c r="I7" s="306" t="s">
        <v>640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641</v>
      </c>
      <c r="H8" s="306" t="s">
        <v>642</v>
      </c>
      <c r="I8" s="306" t="s">
        <v>641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641</v>
      </c>
      <c r="H9" s="306" t="s">
        <v>642</v>
      </c>
      <c r="I9" s="306" t="s">
        <v>641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641</v>
      </c>
      <c r="H10" s="306" t="s">
        <v>642</v>
      </c>
      <c r="I10" s="306" t="s">
        <v>643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641</v>
      </c>
      <c r="H11" s="306" t="s">
        <v>642</v>
      </c>
      <c r="I11" s="306" t="s">
        <v>643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641</v>
      </c>
      <c r="H12" s="306" t="s">
        <v>642</v>
      </c>
      <c r="I12" s="306" t="s">
        <v>643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641</v>
      </c>
      <c r="H13" s="306" t="s">
        <v>642</v>
      </c>
      <c r="I13" s="306" t="s">
        <v>643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641</v>
      </c>
      <c r="H14" s="306" t="s">
        <v>642</v>
      </c>
      <c r="I14" s="306" t="s">
        <v>644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641</v>
      </c>
      <c r="H15" s="306" t="s">
        <v>642</v>
      </c>
      <c r="I15" s="306" t="s">
        <v>644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645</v>
      </c>
      <c r="I16" s="306" t="s">
        <v>646</v>
      </c>
      <c r="J16" s="458" t="s">
        <v>61</v>
      </c>
      <c r="K16" s="459" t="s">
        <v>647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648</v>
      </c>
      <c r="H17" s="306" t="s">
        <v>649</v>
      </c>
      <c r="I17" s="452" t="s">
        <v>650</v>
      </c>
      <c r="J17" s="458" t="s">
        <v>61</v>
      </c>
      <c r="K17" s="459" t="s">
        <v>647</v>
      </c>
      <c r="L17" s="61"/>
      <c r="M17" s="414" t="s">
        <v>65</v>
      </c>
      <c r="N17" s="326">
        <f>COUNTIF(E7:K39, "*Michael*")/2</f>
        <v>15</v>
      </c>
      <c r="O17" s="547" t="s">
        <v>651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648</v>
      </c>
      <c r="H18" s="306" t="s">
        <v>652</v>
      </c>
      <c r="I18" s="452" t="s">
        <v>650</v>
      </c>
      <c r="J18" s="458" t="s">
        <v>61</v>
      </c>
      <c r="K18" s="459" t="s">
        <v>647</v>
      </c>
      <c r="L18" s="61"/>
      <c r="M18" s="414" t="s">
        <v>515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648</v>
      </c>
      <c r="H19" s="306" t="s">
        <v>652</v>
      </c>
      <c r="I19" s="452" t="s">
        <v>650</v>
      </c>
      <c r="J19" s="458" t="s">
        <v>61</v>
      </c>
      <c r="K19" s="459" t="s">
        <v>647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653</v>
      </c>
      <c r="H20" s="306" t="s">
        <v>654</v>
      </c>
      <c r="I20" s="452" t="s">
        <v>655</v>
      </c>
      <c r="J20" s="458" t="s">
        <v>61</v>
      </c>
      <c r="K20" s="459" t="s">
        <v>647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656</v>
      </c>
      <c r="H21" s="306" t="s">
        <v>652</v>
      </c>
      <c r="I21" s="452" t="s">
        <v>650</v>
      </c>
      <c r="J21" s="458" t="s">
        <v>61</v>
      </c>
      <c r="K21" s="459" t="s">
        <v>647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653</v>
      </c>
      <c r="H22" s="306" t="s">
        <v>652</v>
      </c>
      <c r="I22" s="452" t="s">
        <v>650</v>
      </c>
      <c r="J22" s="458" t="s">
        <v>61</v>
      </c>
      <c r="K22" s="459" t="s">
        <v>647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657</v>
      </c>
      <c r="H23" s="306" t="s">
        <v>652</v>
      </c>
      <c r="I23" s="452" t="s">
        <v>650</v>
      </c>
      <c r="J23" s="458" t="s">
        <v>61</v>
      </c>
      <c r="K23" s="459" t="s">
        <v>647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657</v>
      </c>
      <c r="H24" s="306" t="s">
        <v>649</v>
      </c>
      <c r="I24" s="452" t="s">
        <v>658</v>
      </c>
      <c r="J24" s="458" t="s">
        <v>61</v>
      </c>
      <c r="K24" s="459" t="s">
        <v>647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657</v>
      </c>
      <c r="H25" s="452" t="s">
        <v>659</v>
      </c>
      <c r="I25" s="452" t="s">
        <v>659</v>
      </c>
      <c r="J25" s="458" t="s">
        <v>61</v>
      </c>
      <c r="K25" s="459" t="s">
        <v>647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657</v>
      </c>
      <c r="H26" s="452" t="s">
        <v>659</v>
      </c>
      <c r="I26" s="452" t="s">
        <v>660</v>
      </c>
      <c r="J26" s="458"/>
      <c r="K26" s="459" t="s">
        <v>647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516</v>
      </c>
      <c r="H27" s="452" t="s">
        <v>516</v>
      </c>
      <c r="I27" s="452" t="s">
        <v>515</v>
      </c>
      <c r="J27" s="458"/>
      <c r="K27" s="459" t="s">
        <v>647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515</v>
      </c>
      <c r="H28" s="452" t="s">
        <v>516</v>
      </c>
      <c r="I28" s="452" t="s">
        <v>515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662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665</v>
      </c>
      <c r="F6" s="282" t="s">
        <v>665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666</v>
      </c>
      <c r="F7" s="452" t="s">
        <v>667</v>
      </c>
      <c r="G7" s="452" t="s">
        <v>667</v>
      </c>
      <c r="H7" s="306" t="s">
        <v>313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666</v>
      </c>
      <c r="F8" s="452" t="s">
        <v>667</v>
      </c>
      <c r="G8" s="452" t="s">
        <v>668</v>
      </c>
      <c r="H8" s="306" t="s">
        <v>669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666</v>
      </c>
      <c r="F9" s="452" t="s">
        <v>667</v>
      </c>
      <c r="G9" s="452" t="s">
        <v>668</v>
      </c>
      <c r="H9" s="306" t="s">
        <v>670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666</v>
      </c>
      <c r="F10" s="452" t="s">
        <v>667</v>
      </c>
      <c r="G10" s="452" t="s">
        <v>668</v>
      </c>
      <c r="H10" s="306" t="s">
        <v>670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666</v>
      </c>
      <c r="F11" s="452" t="s">
        <v>667</v>
      </c>
      <c r="G11" s="452" t="s">
        <v>668</v>
      </c>
      <c r="H11" s="306" t="s">
        <v>670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666</v>
      </c>
      <c r="F12" s="452" t="s">
        <v>667</v>
      </c>
      <c r="G12" s="452" t="s">
        <v>668</v>
      </c>
      <c r="H12" s="306" t="s">
        <v>670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666</v>
      </c>
      <c r="F13" s="452" t="s">
        <v>671</v>
      </c>
      <c r="G13" s="452" t="s">
        <v>668</v>
      </c>
      <c r="H13" s="306" t="s">
        <v>670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672</v>
      </c>
      <c r="F14" s="452" t="s">
        <v>671</v>
      </c>
      <c r="G14" s="452" t="s">
        <v>668</v>
      </c>
      <c r="H14" s="306" t="s">
        <v>670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672</v>
      </c>
      <c r="F15" s="452" t="s">
        <v>671</v>
      </c>
      <c r="G15" s="452" t="s">
        <v>668</v>
      </c>
      <c r="H15" s="306" t="s">
        <v>670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672</v>
      </c>
      <c r="F16" s="452" t="s">
        <v>671</v>
      </c>
      <c r="G16" s="452" t="s">
        <v>668</v>
      </c>
      <c r="H16" s="452" t="s">
        <v>673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674</v>
      </c>
      <c r="F17" s="452" t="s">
        <v>671</v>
      </c>
      <c r="G17" s="306" t="s">
        <v>675</v>
      </c>
      <c r="H17" s="452" t="s">
        <v>673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672</v>
      </c>
      <c r="F18" s="452" t="s">
        <v>667</v>
      </c>
      <c r="G18" s="306" t="s">
        <v>675</v>
      </c>
      <c r="H18" s="452" t="s">
        <v>673</v>
      </c>
      <c r="I18" s="308"/>
      <c r="J18" s="458"/>
      <c r="K18" s="460" t="s">
        <v>57</v>
      </c>
      <c r="L18" s="61"/>
      <c r="M18" s="414" t="s">
        <v>515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336</v>
      </c>
      <c r="F19" s="452" t="s">
        <v>511</v>
      </c>
      <c r="G19" s="452" t="s">
        <v>677</v>
      </c>
      <c r="H19" s="452" t="s">
        <v>678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679</v>
      </c>
      <c r="F20" s="452" t="s">
        <v>511</v>
      </c>
      <c r="G20" s="452" t="s">
        <v>680</v>
      </c>
      <c r="H20" s="452" t="s">
        <v>681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679</v>
      </c>
      <c r="F21" s="452" t="s">
        <v>511</v>
      </c>
      <c r="G21" s="452" t="s">
        <v>682</v>
      </c>
      <c r="H21" s="452" t="s">
        <v>683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684</v>
      </c>
      <c r="F22" s="452" t="s">
        <v>685</v>
      </c>
      <c r="G22" s="452" t="s">
        <v>682</v>
      </c>
      <c r="H22" s="452" t="s">
        <v>686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684</v>
      </c>
      <c r="F23" s="452" t="s">
        <v>685</v>
      </c>
      <c r="G23" s="452" t="s">
        <v>682</v>
      </c>
      <c r="H23" s="452" t="s">
        <v>687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684</v>
      </c>
      <c r="F24" s="452" t="s">
        <v>688</v>
      </c>
      <c r="G24" s="452" t="s">
        <v>682</v>
      </c>
      <c r="H24" s="452" t="s">
        <v>687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684</v>
      </c>
      <c r="F25" s="452" t="s">
        <v>688</v>
      </c>
      <c r="G25" s="452" t="s">
        <v>682</v>
      </c>
      <c r="H25" s="452" t="s">
        <v>689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684</v>
      </c>
      <c r="F26" s="452" t="s">
        <v>690</v>
      </c>
      <c r="G26" s="452" t="s">
        <v>682</v>
      </c>
      <c r="H26" s="452" t="s">
        <v>689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500</v>
      </c>
      <c r="F27" s="452" t="s">
        <v>690</v>
      </c>
      <c r="G27" s="452" t="s">
        <v>682</v>
      </c>
      <c r="H27" s="452" t="s">
        <v>689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500</v>
      </c>
      <c r="F28" s="452" t="s">
        <v>690</v>
      </c>
      <c r="G28" s="452" t="s">
        <v>497</v>
      </c>
      <c r="H28" s="452" t="s">
        <v>689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692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696</v>
      </c>
      <c r="I6" s="282" t="s">
        <v>697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699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699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699</v>
      </c>
      <c r="J10" s="458"/>
      <c r="K10" s="459" t="s">
        <v>700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699</v>
      </c>
      <c r="J11" s="458"/>
      <c r="K11" s="459" t="s">
        <v>700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701</v>
      </c>
      <c r="J12" s="458"/>
      <c r="K12" s="459" t="s">
        <v>700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702</v>
      </c>
      <c r="J13" s="458"/>
      <c r="K13" s="459" t="s">
        <v>700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703</v>
      </c>
      <c r="J14" s="458"/>
      <c r="K14" s="459" t="s">
        <v>700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703</v>
      </c>
      <c r="J15" s="458"/>
      <c r="K15" s="459" t="s">
        <v>700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703</v>
      </c>
      <c r="J16" s="458" t="s">
        <v>630</v>
      </c>
      <c r="K16" s="459" t="s">
        <v>700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703</v>
      </c>
      <c r="J17" s="458" t="s">
        <v>630</v>
      </c>
      <c r="K17" s="459" t="s">
        <v>700</v>
      </c>
      <c r="L17" s="61"/>
      <c r="M17" s="414" t="s">
        <v>65</v>
      </c>
      <c r="N17" s="326">
        <f>COUNTIF(E7:K39, "*Michael*")/2</f>
        <v>4.5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703</v>
      </c>
      <c r="J18" s="458" t="s">
        <v>630</v>
      </c>
      <c r="K18" s="459" t="s">
        <v>700</v>
      </c>
      <c r="L18" s="61"/>
      <c r="M18" s="414" t="s">
        <v>515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704</v>
      </c>
      <c r="J19" s="458" t="s">
        <v>630</v>
      </c>
      <c r="K19" s="459" t="s">
        <v>700</v>
      </c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705</v>
      </c>
      <c r="J20" s="458" t="s">
        <v>630</v>
      </c>
      <c r="K20" s="459" t="s">
        <v>700</v>
      </c>
      <c r="L20" s="61"/>
      <c r="M20" s="414" t="s">
        <v>68</v>
      </c>
      <c r="N20" s="326">
        <f>COUNTIF(E7:K39, "*Shaun*")/2</f>
        <v>4</v>
      </c>
      <c r="O20" s="547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706</v>
      </c>
      <c r="J21" s="458" t="s">
        <v>630</v>
      </c>
      <c r="K21" s="459" t="s">
        <v>700</v>
      </c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706</v>
      </c>
      <c r="J22" s="458" t="s">
        <v>630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706</v>
      </c>
      <c r="J23" s="458" t="s">
        <v>630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57" priority="1">
      <formula>AND(ISNUMBER(N6), N6&gt;=5, NOT(ISBLANK(O6)))</formula>
    </cfRule>
    <cfRule type="expression" dxfId="256" priority="2">
      <formula>AND(ISNUMBER(N6), N6&gt;=5)</formula>
    </cfRule>
    <cfRule type="expression" dxfId="255" priority="3">
      <formula>AND(ISNUMBER(N6), N6&lt;5, NOT(ISBLANK(O6)))</formula>
    </cfRule>
    <cfRule type="expression" dxfId="25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692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707</v>
      </c>
      <c r="F6" s="282" t="s">
        <v>697</v>
      </c>
      <c r="G6" s="282" t="s">
        <v>697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708</v>
      </c>
      <c r="F7" s="452" t="s">
        <v>709</v>
      </c>
      <c r="G7" s="452" t="s">
        <v>709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708</v>
      </c>
      <c r="F8" s="452" t="s">
        <v>709</v>
      </c>
      <c r="G8" s="452" t="s">
        <v>709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493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708</v>
      </c>
      <c r="F9" s="452" t="s">
        <v>709</v>
      </c>
      <c r="G9" s="452" t="s">
        <v>709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708</v>
      </c>
      <c r="F10" s="452" t="s">
        <v>709</v>
      </c>
      <c r="G10" s="452" t="s">
        <v>709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708</v>
      </c>
      <c r="F11" s="452" t="s">
        <v>709</v>
      </c>
      <c r="G11" s="452" t="s">
        <v>709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708</v>
      </c>
      <c r="F12" s="452" t="s">
        <v>63</v>
      </c>
      <c r="G12" s="452" t="s">
        <v>709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708</v>
      </c>
      <c r="F13" s="452" t="s">
        <v>68</v>
      </c>
      <c r="G13" s="306" t="s">
        <v>710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711</v>
      </c>
      <c r="F14" s="452" t="s">
        <v>68</v>
      </c>
      <c r="G14" s="452" t="s">
        <v>710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711</v>
      </c>
      <c r="F15" s="452" t="s">
        <v>712</v>
      </c>
      <c r="G15" s="452" t="s">
        <v>710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711</v>
      </c>
      <c r="F16" s="452" t="s">
        <v>713</v>
      </c>
      <c r="G16" s="452" t="s">
        <v>710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711</v>
      </c>
      <c r="F17" s="452" t="s">
        <v>713</v>
      </c>
      <c r="G17" s="452" t="s">
        <v>710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714</v>
      </c>
      <c r="F18" s="452" t="s">
        <v>715</v>
      </c>
      <c r="G18" s="452" t="s">
        <v>385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716</v>
      </c>
      <c r="F19" s="452" t="s">
        <v>283</v>
      </c>
      <c r="G19" s="452" t="s">
        <v>385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717</v>
      </c>
      <c r="G20" s="452" t="s">
        <v>385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718</v>
      </c>
      <c r="F21" s="452" t="s">
        <v>717</v>
      </c>
      <c r="G21" s="452" t="s">
        <v>385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718</v>
      </c>
      <c r="F22" s="452" t="s">
        <v>717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718</v>
      </c>
      <c r="F23" s="452" t="s">
        <v>719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718</v>
      </c>
      <c r="F24" s="452" t="s">
        <v>719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261</v>
      </c>
      <c r="F25" s="452" t="s">
        <v>719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261</v>
      </c>
      <c r="F26" s="452" t="s">
        <v>719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261</v>
      </c>
      <c r="F27" s="452" t="s">
        <v>720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261</v>
      </c>
      <c r="F28" s="452" t="s">
        <v>720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722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723</v>
      </c>
      <c r="F5" s="223" t="s">
        <v>724</v>
      </c>
      <c r="G5" s="223" t="s">
        <v>725</v>
      </c>
      <c r="H5" s="223" t="s">
        <v>726</v>
      </c>
      <c r="I5" s="223" t="s">
        <v>727</v>
      </c>
      <c r="J5" s="223" t="s">
        <v>728</v>
      </c>
      <c r="K5" s="223" t="s">
        <v>729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2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730</v>
      </c>
      <c r="F7" s="452" t="s">
        <v>731</v>
      </c>
      <c r="G7" s="452" t="s">
        <v>730</v>
      </c>
      <c r="H7" s="733"/>
      <c r="I7" s="306" t="s">
        <v>732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730</v>
      </c>
      <c r="F8" s="452" t="s">
        <v>731</v>
      </c>
      <c r="G8" s="452" t="s">
        <v>730</v>
      </c>
      <c r="H8" s="733"/>
      <c r="I8" s="306" t="s">
        <v>732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730</v>
      </c>
      <c r="F9" s="452" t="s">
        <v>731</v>
      </c>
      <c r="G9" s="452" t="s">
        <v>730</v>
      </c>
      <c r="H9" s="733"/>
      <c r="I9" s="306" t="s">
        <v>732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730</v>
      </c>
      <c r="F10" s="452" t="s">
        <v>731</v>
      </c>
      <c r="G10" s="452" t="s">
        <v>730</v>
      </c>
      <c r="H10" s="733"/>
      <c r="I10" s="306" t="s">
        <v>732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730</v>
      </c>
      <c r="F11" s="452" t="s">
        <v>731</v>
      </c>
      <c r="G11" s="452" t="s">
        <v>730</v>
      </c>
      <c r="H11" s="733"/>
      <c r="I11" s="306" t="s">
        <v>732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730</v>
      </c>
      <c r="F12" s="452" t="s">
        <v>733</v>
      </c>
      <c r="G12" s="306" t="s">
        <v>730</v>
      </c>
      <c r="H12" s="733"/>
      <c r="I12" s="306" t="s">
        <v>732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385</v>
      </c>
      <c r="F13" s="452" t="s">
        <v>712</v>
      </c>
      <c r="G13" s="452" t="s">
        <v>730</v>
      </c>
      <c r="H13" s="733"/>
      <c r="I13" s="306" t="s">
        <v>732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385</v>
      </c>
      <c r="F14" s="452" t="s">
        <v>713</v>
      </c>
      <c r="G14" s="452" t="s">
        <v>730</v>
      </c>
      <c r="H14" s="733"/>
      <c r="I14" s="306" t="s">
        <v>732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385</v>
      </c>
      <c r="F15" s="452" t="s">
        <v>713</v>
      </c>
      <c r="G15" s="452" t="s">
        <v>56</v>
      </c>
      <c r="H15" s="733"/>
      <c r="I15" s="306" t="s">
        <v>278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734</v>
      </c>
      <c r="F16" s="452" t="s">
        <v>713</v>
      </c>
      <c r="G16" s="452" t="s">
        <v>56</v>
      </c>
      <c r="H16" s="733"/>
      <c r="I16" s="306" t="s">
        <v>278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735</v>
      </c>
      <c r="F17" s="452" t="s">
        <v>375</v>
      </c>
      <c r="G17" s="452" t="s">
        <v>361</v>
      </c>
      <c r="H17" s="733"/>
      <c r="I17" s="306" t="s">
        <v>736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449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375</v>
      </c>
      <c r="F18" s="452" t="s">
        <v>731</v>
      </c>
      <c r="G18" s="452" t="s">
        <v>361</v>
      </c>
      <c r="H18" s="733"/>
      <c r="I18" s="306" t="s">
        <v>736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375</v>
      </c>
      <c r="F19" s="452" t="s">
        <v>731</v>
      </c>
      <c r="G19" s="452" t="s">
        <v>361</v>
      </c>
      <c r="H19" s="733"/>
      <c r="I19" s="306" t="s">
        <v>736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375</v>
      </c>
      <c r="F20" s="452" t="s">
        <v>737</v>
      </c>
      <c r="G20" s="452" t="s">
        <v>361</v>
      </c>
      <c r="H20" s="733"/>
      <c r="I20" s="306" t="s">
        <v>736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375</v>
      </c>
      <c r="F21" s="452" t="s">
        <v>737</v>
      </c>
      <c r="G21" s="452" t="s">
        <v>361</v>
      </c>
      <c r="H21" s="733"/>
      <c r="I21" s="306" t="s">
        <v>736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731</v>
      </c>
      <c r="F22" s="452" t="s">
        <v>738</v>
      </c>
      <c r="G22" s="452" t="s">
        <v>361</v>
      </c>
      <c r="H22" s="733"/>
      <c r="I22" s="306" t="s">
        <v>736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731</v>
      </c>
      <c r="F23" s="452" t="s">
        <v>738</v>
      </c>
      <c r="G23" s="452" t="s">
        <v>739</v>
      </c>
      <c r="H23" s="733"/>
      <c r="I23" s="306" t="s">
        <v>736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283</v>
      </c>
      <c r="F24" s="452" t="s">
        <v>738</v>
      </c>
      <c r="G24" s="452" t="s">
        <v>740</v>
      </c>
      <c r="H24" s="733"/>
      <c r="I24" s="306" t="s">
        <v>741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283</v>
      </c>
      <c r="F25" s="452" t="s">
        <v>742</v>
      </c>
      <c r="G25" s="452" t="s">
        <v>743</v>
      </c>
      <c r="H25" s="733"/>
      <c r="I25" s="306" t="s">
        <v>741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283</v>
      </c>
      <c r="F26" s="452" t="s">
        <v>744</v>
      </c>
      <c r="G26" s="452" t="s">
        <v>743</v>
      </c>
      <c r="H26" s="733"/>
      <c r="I26" s="306" t="s">
        <v>741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283</v>
      </c>
      <c r="F27" s="452" t="s">
        <v>744</v>
      </c>
      <c r="G27" s="452" t="s">
        <v>743</v>
      </c>
      <c r="H27" s="734"/>
      <c r="I27" s="306" t="s">
        <v>741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746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747</v>
      </c>
      <c r="F5" s="223" t="s">
        <v>748</v>
      </c>
      <c r="G5" s="223" t="s">
        <v>749</v>
      </c>
      <c r="H5" s="223" t="s">
        <v>750</v>
      </c>
      <c r="I5" s="223" t="s">
        <v>751</v>
      </c>
      <c r="J5" s="223" t="s">
        <v>752</v>
      </c>
      <c r="K5" s="223" t="s">
        <v>753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424" t="s">
        <v>754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387</v>
      </c>
      <c r="F7" s="452" t="s">
        <v>755</v>
      </c>
      <c r="G7" s="452" t="s">
        <v>373</v>
      </c>
      <c r="H7" s="306" t="s">
        <v>756</v>
      </c>
      <c r="I7" s="452" t="s">
        <v>757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387</v>
      </c>
      <c r="F8" s="452" t="s">
        <v>476</v>
      </c>
      <c r="G8" s="452" t="s">
        <v>758</v>
      </c>
      <c r="H8" s="306" t="s">
        <v>754</v>
      </c>
      <c r="I8" s="452" t="s">
        <v>757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759</v>
      </c>
      <c r="G9" s="452" t="s">
        <v>758</v>
      </c>
      <c r="H9" s="306" t="s">
        <v>754</v>
      </c>
      <c r="I9" s="452" t="s">
        <v>757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759</v>
      </c>
      <c r="G10" s="452" t="s">
        <v>758</v>
      </c>
      <c r="H10" s="306" t="s">
        <v>754</v>
      </c>
      <c r="I10" s="452" t="s">
        <v>757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759</v>
      </c>
      <c r="G11" s="452" t="s">
        <v>758</v>
      </c>
      <c r="H11" s="306" t="s">
        <v>754</v>
      </c>
      <c r="I11" s="452" t="s">
        <v>497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476</v>
      </c>
      <c r="G12" s="452" t="s">
        <v>730</v>
      </c>
      <c r="H12" s="452" t="s">
        <v>754</v>
      </c>
      <c r="I12" s="452" t="s">
        <v>497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640</v>
      </c>
      <c r="F13" s="452" t="s">
        <v>476</v>
      </c>
      <c r="G13" s="452" t="s">
        <v>730</v>
      </c>
      <c r="H13" s="452" t="s">
        <v>754</v>
      </c>
      <c r="I13" s="452" t="s">
        <v>497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640</v>
      </c>
      <c r="F14" s="452" t="s">
        <v>476</v>
      </c>
      <c r="G14" s="452" t="s">
        <v>730</v>
      </c>
      <c r="H14" s="452"/>
      <c r="I14" s="452" t="s">
        <v>497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640</v>
      </c>
      <c r="F15" s="452" t="s">
        <v>476</v>
      </c>
      <c r="G15" s="452" t="s">
        <v>730</v>
      </c>
      <c r="H15" s="452" t="s">
        <v>640</v>
      </c>
      <c r="I15" s="452" t="s">
        <v>497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640</v>
      </c>
      <c r="F16" s="452" t="s">
        <v>682</v>
      </c>
      <c r="G16" s="452" t="s">
        <v>730</v>
      </c>
      <c r="H16" s="452" t="s">
        <v>640</v>
      </c>
      <c r="I16" s="452" t="s">
        <v>760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640</v>
      </c>
      <c r="F17" s="452" t="s">
        <v>758</v>
      </c>
      <c r="G17" s="452" t="s">
        <v>761</v>
      </c>
      <c r="H17" s="452" t="s">
        <v>640</v>
      </c>
      <c r="I17" s="452" t="s">
        <v>760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758</v>
      </c>
      <c r="G18" s="452" t="s">
        <v>762</v>
      </c>
      <c r="H18" s="452" t="s">
        <v>640</v>
      </c>
      <c r="I18" s="452" t="s">
        <v>760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449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763</v>
      </c>
      <c r="G19" s="452" t="s">
        <v>764</v>
      </c>
      <c r="H19" s="452" t="s">
        <v>640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763</v>
      </c>
      <c r="G20" s="452" t="s">
        <v>764</v>
      </c>
      <c r="H20" s="452" t="s">
        <v>640</v>
      </c>
      <c r="I20" s="452" t="s">
        <v>754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765</v>
      </c>
      <c r="G21" s="452" t="s">
        <v>764</v>
      </c>
      <c r="H21" s="452"/>
      <c r="I21" s="452" t="s">
        <v>754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766</v>
      </c>
      <c r="F22" s="452" t="s">
        <v>338</v>
      </c>
      <c r="G22" s="452" t="s">
        <v>667</v>
      </c>
      <c r="H22" s="452"/>
      <c r="I22" s="452" t="s">
        <v>754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766</v>
      </c>
      <c r="F23" s="452" t="s">
        <v>767</v>
      </c>
      <c r="G23" s="452" t="s">
        <v>63</v>
      </c>
      <c r="H23" s="452"/>
      <c r="I23" s="452" t="s">
        <v>754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766</v>
      </c>
      <c r="F24" s="452" t="s">
        <v>767</v>
      </c>
      <c r="G24" s="452" t="s">
        <v>63</v>
      </c>
      <c r="H24" s="452"/>
      <c r="I24" s="452" t="s">
        <v>754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766</v>
      </c>
      <c r="F25" s="452" t="s">
        <v>767</v>
      </c>
      <c r="G25" s="452" t="s">
        <v>63</v>
      </c>
      <c r="H25" s="452"/>
      <c r="I25" s="452" t="s">
        <v>754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766</v>
      </c>
      <c r="F26" s="452" t="s">
        <v>767</v>
      </c>
      <c r="G26" s="452" t="s">
        <v>63</v>
      </c>
      <c r="H26" s="452" t="s">
        <v>754</v>
      </c>
      <c r="I26" s="452" t="s">
        <v>754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766</v>
      </c>
      <c r="F27" s="452" t="s">
        <v>767</v>
      </c>
      <c r="G27" s="452" t="s">
        <v>63</v>
      </c>
      <c r="H27" s="452" t="s">
        <v>754</v>
      </c>
      <c r="I27" s="452" t="s">
        <v>754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768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769</v>
      </c>
      <c r="K5" s="223" t="s">
        <v>770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754</v>
      </c>
      <c r="F11" s="452" t="s">
        <v>53</v>
      </c>
      <c r="G11" s="306"/>
      <c r="H11" s="306" t="s">
        <v>771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772</v>
      </c>
      <c r="F12" s="452" t="s">
        <v>53</v>
      </c>
      <c r="G12" s="306"/>
      <c r="H12" s="306" t="s">
        <v>754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773</v>
      </c>
      <c r="F13" s="452" t="s">
        <v>53</v>
      </c>
      <c r="G13" s="452"/>
      <c r="H13" s="306" t="s">
        <v>754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774</v>
      </c>
      <c r="F14" s="452" t="s">
        <v>53</v>
      </c>
      <c r="G14" s="452"/>
      <c r="H14" s="306" t="s">
        <v>754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774</v>
      </c>
      <c r="F15" s="452" t="s">
        <v>775</v>
      </c>
      <c r="G15" s="452"/>
      <c r="H15" s="306" t="s">
        <v>754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774</v>
      </c>
      <c r="F16" s="452" t="s">
        <v>775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776</v>
      </c>
      <c r="F17" s="452" t="s">
        <v>775</v>
      </c>
      <c r="G17" s="452" t="s">
        <v>497</v>
      </c>
      <c r="H17" s="452" t="s">
        <v>777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754</v>
      </c>
      <c r="F18" s="452" t="s">
        <v>497</v>
      </c>
      <c r="G18" s="452" t="s">
        <v>497</v>
      </c>
      <c r="H18" s="452" t="s">
        <v>777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754</v>
      </c>
      <c r="F19" s="452" t="s">
        <v>497</v>
      </c>
      <c r="G19" s="452" t="s">
        <v>497</v>
      </c>
      <c r="H19" s="452" t="s">
        <v>777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754</v>
      </c>
      <c r="F20" s="452" t="s">
        <v>778</v>
      </c>
      <c r="G20" s="452" t="s">
        <v>497</v>
      </c>
      <c r="H20" s="452" t="s">
        <v>777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779</v>
      </c>
      <c r="F21" s="452" t="s">
        <v>778</v>
      </c>
      <c r="G21" s="452" t="s">
        <v>497</v>
      </c>
      <c r="H21" s="452" t="s">
        <v>777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779</v>
      </c>
      <c r="F22" s="452" t="s">
        <v>780</v>
      </c>
      <c r="G22" s="452" t="s">
        <v>497</v>
      </c>
      <c r="H22" s="452" t="s">
        <v>777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713</v>
      </c>
      <c r="G23" s="452" t="s">
        <v>781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713</v>
      </c>
      <c r="G24" s="452" t="s">
        <v>781</v>
      </c>
      <c r="H24" s="452" t="s">
        <v>754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713</v>
      </c>
      <c r="G25" s="452" t="s">
        <v>782</v>
      </c>
      <c r="H25" s="452" t="s">
        <v>754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713</v>
      </c>
      <c r="G26" s="452" t="s">
        <v>743</v>
      </c>
      <c r="H26" s="452" t="s">
        <v>754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713</v>
      </c>
      <c r="G27" s="452" t="s">
        <v>782</v>
      </c>
      <c r="H27" s="452" t="s">
        <v>754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783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784</v>
      </c>
      <c r="F5" s="223" t="s">
        <v>785</v>
      </c>
      <c r="G5" s="223" t="s">
        <v>786</v>
      </c>
      <c r="H5" s="223" t="s">
        <v>787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282" t="s">
        <v>791</v>
      </c>
      <c r="I6" s="282" t="s">
        <v>791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282</v>
      </c>
      <c r="F7" s="452" t="s">
        <v>754</v>
      </c>
      <c r="G7" s="306" t="s">
        <v>282</v>
      </c>
      <c r="H7" s="306" t="s">
        <v>282</v>
      </c>
      <c r="I7" s="306" t="s">
        <v>792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282</v>
      </c>
      <c r="F8" s="452" t="s">
        <v>754</v>
      </c>
      <c r="G8" s="306" t="s">
        <v>282</v>
      </c>
      <c r="H8" s="306" t="s">
        <v>282</v>
      </c>
      <c r="I8" s="306" t="s">
        <v>792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282</v>
      </c>
      <c r="F9" s="452" t="s">
        <v>754</v>
      </c>
      <c r="G9" s="306" t="s">
        <v>282</v>
      </c>
      <c r="H9" s="306" t="s">
        <v>282</v>
      </c>
      <c r="I9" s="306" t="s">
        <v>792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282</v>
      </c>
      <c r="F10" s="452" t="s">
        <v>754</v>
      </c>
      <c r="G10" s="306" t="s">
        <v>282</v>
      </c>
      <c r="H10" s="306" t="s">
        <v>282</v>
      </c>
      <c r="I10" s="306" t="s">
        <v>794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282</v>
      </c>
      <c r="F11" s="452" t="s">
        <v>754</v>
      </c>
      <c r="G11" s="306" t="s">
        <v>453</v>
      </c>
      <c r="H11" s="452" t="s">
        <v>282</v>
      </c>
      <c r="I11" s="306" t="s">
        <v>795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282</v>
      </c>
      <c r="F12" s="452" t="s">
        <v>754</v>
      </c>
      <c r="G12" s="306" t="s">
        <v>453</v>
      </c>
      <c r="H12" s="452" t="s">
        <v>282</v>
      </c>
      <c r="I12" s="306" t="s">
        <v>796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282</v>
      </c>
      <c r="F13" s="452"/>
      <c r="G13" s="306" t="s">
        <v>453</v>
      </c>
      <c r="H13" s="452" t="s">
        <v>282</v>
      </c>
      <c r="I13" s="306" t="s">
        <v>796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282</v>
      </c>
      <c r="F14" s="452"/>
      <c r="G14" s="306" t="s">
        <v>798</v>
      </c>
      <c r="H14" s="452" t="s">
        <v>799</v>
      </c>
      <c r="I14" s="306" t="s">
        <v>800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282</v>
      </c>
      <c r="F15" s="452"/>
      <c r="G15" s="306" t="s">
        <v>798</v>
      </c>
      <c r="H15" s="452" t="s">
        <v>801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411</v>
      </c>
      <c r="F16" s="452" t="s">
        <v>67</v>
      </c>
      <c r="G16" s="306" t="s">
        <v>798</v>
      </c>
      <c r="H16" s="452" t="s">
        <v>801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411</v>
      </c>
      <c r="F17" s="452" t="s">
        <v>67</v>
      </c>
      <c r="G17" s="452" t="s">
        <v>290</v>
      </c>
      <c r="H17" s="452" t="s">
        <v>801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803</v>
      </c>
      <c r="F18" s="452"/>
      <c r="G18" s="452" t="s">
        <v>290</v>
      </c>
      <c r="H18" s="452" t="s">
        <v>804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805</v>
      </c>
      <c r="F19" s="452" t="s">
        <v>67</v>
      </c>
      <c r="G19" s="306" t="s">
        <v>806</v>
      </c>
      <c r="H19" s="452" t="s">
        <v>411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805</v>
      </c>
      <c r="F20" s="452" t="s">
        <v>67</v>
      </c>
      <c r="G20" s="306" t="s">
        <v>806</v>
      </c>
      <c r="H20" s="452" t="s">
        <v>411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805</v>
      </c>
      <c r="F21" s="452" t="s">
        <v>67</v>
      </c>
      <c r="G21" s="306" t="s">
        <v>806</v>
      </c>
      <c r="H21" s="452" t="s">
        <v>807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808</v>
      </c>
      <c r="F22" s="452"/>
      <c r="G22" s="452" t="s">
        <v>809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808</v>
      </c>
      <c r="F23" s="452"/>
      <c r="G23" s="452" t="s">
        <v>810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808</v>
      </c>
      <c r="F24" s="452"/>
      <c r="G24" s="452" t="s">
        <v>810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811</v>
      </c>
    </row>
    <row r="49" spans="2:15" x14ac:dyDescent="0.2">
      <c r="B49" s="387" t="s">
        <v>136</v>
      </c>
      <c r="D49" t="s">
        <v>812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813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814</v>
      </c>
      <c r="H5" s="452" t="s">
        <v>802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452" t="s">
        <v>802</v>
      </c>
      <c r="I6" s="282" t="s">
        <v>818</v>
      </c>
      <c r="J6" s="456"/>
      <c r="K6" s="457"/>
      <c r="L6" s="61"/>
      <c r="M6" s="424" t="s">
        <v>754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754</v>
      </c>
      <c r="F7" s="452" t="s">
        <v>754</v>
      </c>
      <c r="G7" s="306" t="s">
        <v>819</v>
      </c>
      <c r="H7" s="452" t="s">
        <v>802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754</v>
      </c>
      <c r="F8" s="452" t="s">
        <v>754</v>
      </c>
      <c r="G8" s="306" t="s">
        <v>819</v>
      </c>
      <c r="H8" s="452" t="s">
        <v>802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53</v>
      </c>
      <c r="G9" s="306" t="s">
        <v>820</v>
      </c>
      <c r="H9" s="452" t="s">
        <v>802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53</v>
      </c>
      <c r="G10" s="306" t="s">
        <v>820</v>
      </c>
      <c r="H10" s="452" t="s">
        <v>802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53</v>
      </c>
      <c r="G11" s="306" t="s">
        <v>820</v>
      </c>
      <c r="H11" s="452" t="s">
        <v>802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821</v>
      </c>
      <c r="H12" s="452" t="s">
        <v>802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821</v>
      </c>
      <c r="H13" s="452" t="s">
        <v>802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822</v>
      </c>
      <c r="G14" s="452" t="s">
        <v>819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823</v>
      </c>
      <c r="G15" s="452" t="s">
        <v>819</v>
      </c>
      <c r="H15" s="452" t="s">
        <v>62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823</v>
      </c>
      <c r="G16" s="452" t="s">
        <v>824</v>
      </c>
      <c r="H16" s="452" t="s">
        <v>799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825</v>
      </c>
      <c r="F17" s="452" t="s">
        <v>823</v>
      </c>
      <c r="G17" s="452" t="s">
        <v>826</v>
      </c>
      <c r="H17" s="452" t="s">
        <v>827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829</v>
      </c>
      <c r="G18" s="452" t="s">
        <v>830</v>
      </c>
      <c r="H18" s="452" t="s">
        <v>827</v>
      </c>
      <c r="I18" s="452" t="s">
        <v>411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829</v>
      </c>
      <c r="G19" s="452" t="s">
        <v>366</v>
      </c>
      <c r="H19" s="452" t="s">
        <v>827</v>
      </c>
      <c r="I19" s="452" t="s">
        <v>411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831</v>
      </c>
      <c r="G20" s="452" t="s">
        <v>366</v>
      </c>
      <c r="H20" s="452" t="s">
        <v>832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835</v>
      </c>
      <c r="F21" s="452" t="s">
        <v>831</v>
      </c>
      <c r="G21" s="452" t="s">
        <v>68</v>
      </c>
      <c r="H21" s="452" t="s">
        <v>832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837</v>
      </c>
      <c r="F22" s="452" t="s">
        <v>838</v>
      </c>
      <c r="G22" s="452" t="s">
        <v>343</v>
      </c>
      <c r="H22" s="452" t="s">
        <v>520</v>
      </c>
      <c r="I22" s="452" t="s">
        <v>411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837</v>
      </c>
      <c r="F23" s="452" t="s">
        <v>839</v>
      </c>
      <c r="G23" s="452" t="s">
        <v>343</v>
      </c>
      <c r="H23" s="452" t="s">
        <v>520</v>
      </c>
      <c r="I23" s="452" t="s">
        <v>411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839</v>
      </c>
      <c r="G24" s="452" t="s">
        <v>57</v>
      </c>
      <c r="H24" s="452" t="s">
        <v>520</v>
      </c>
      <c r="I24" s="452" t="s">
        <v>411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839</v>
      </c>
      <c r="G25" s="452" t="s">
        <v>57</v>
      </c>
      <c r="H25" s="452" t="s">
        <v>840</v>
      </c>
      <c r="I25" s="452" t="s">
        <v>411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839</v>
      </c>
      <c r="G26" s="452"/>
      <c r="H26" s="452" t="s">
        <v>840</v>
      </c>
      <c r="I26" s="452" t="s">
        <v>411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811</v>
      </c>
    </row>
    <row r="49" spans="2:15" x14ac:dyDescent="0.2">
      <c r="B49" s="387" t="s">
        <v>136</v>
      </c>
      <c r="D49" t="s">
        <v>812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841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843</v>
      </c>
      <c r="F6" s="282" t="s">
        <v>843</v>
      </c>
      <c r="G6" s="282" t="s">
        <v>843</v>
      </c>
      <c r="H6" s="282" t="s">
        <v>843</v>
      </c>
      <c r="I6" s="282" t="s">
        <v>843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709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709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411</v>
      </c>
      <c r="G9" s="306" t="s">
        <v>845</v>
      </c>
      <c r="H9" s="306" t="s">
        <v>57</v>
      </c>
      <c r="I9" s="306" t="s">
        <v>709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846</v>
      </c>
      <c r="G10" s="306" t="s">
        <v>845</v>
      </c>
      <c r="H10" s="306" t="s">
        <v>847</v>
      </c>
      <c r="I10" s="306" t="s">
        <v>709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56</v>
      </c>
      <c r="G11" s="306" t="s">
        <v>289</v>
      </c>
      <c r="H11" s="452" t="s">
        <v>754</v>
      </c>
      <c r="I11" s="306" t="s">
        <v>709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754</v>
      </c>
      <c r="F12" s="452" t="s">
        <v>848</v>
      </c>
      <c r="G12" s="452" t="s">
        <v>56</v>
      </c>
      <c r="H12" s="452" t="s">
        <v>849</v>
      </c>
      <c r="I12" s="306" t="s">
        <v>709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754</v>
      </c>
      <c r="F13" s="452" t="s">
        <v>848</v>
      </c>
      <c r="G13" s="452" t="s">
        <v>56</v>
      </c>
      <c r="H13" s="452" t="s">
        <v>849</v>
      </c>
      <c r="I13" s="306" t="s">
        <v>709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754</v>
      </c>
      <c r="F14" s="452" t="s">
        <v>848</v>
      </c>
      <c r="G14" s="452" t="s">
        <v>850</v>
      </c>
      <c r="H14" s="452" t="s">
        <v>56</v>
      </c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754</v>
      </c>
      <c r="F15" s="452" t="s">
        <v>848</v>
      </c>
      <c r="G15" s="452" t="s">
        <v>852</v>
      </c>
      <c r="H15" s="452" t="s">
        <v>778</v>
      </c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754</v>
      </c>
      <c r="F16" s="452" t="s">
        <v>848</v>
      </c>
      <c r="G16" s="452" t="s">
        <v>852</v>
      </c>
      <c r="H16" s="452" t="s">
        <v>853</v>
      </c>
      <c r="I16" s="452" t="s">
        <v>854</v>
      </c>
      <c r="J16" s="458"/>
      <c r="K16" s="460"/>
      <c r="L16" s="61"/>
      <c r="M16" s="414" t="s">
        <v>802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855</v>
      </c>
      <c r="F17" s="452" t="s">
        <v>856</v>
      </c>
      <c r="G17" s="452" t="s">
        <v>850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856</v>
      </c>
      <c r="G18" s="452" t="s">
        <v>850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856</v>
      </c>
      <c r="G19" s="452" t="s">
        <v>850</v>
      </c>
      <c r="H19" s="452" t="s">
        <v>857</v>
      </c>
      <c r="I19" s="452" t="s">
        <v>859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856</v>
      </c>
      <c r="G20" s="452" t="s">
        <v>850</v>
      </c>
      <c r="H20" s="452" t="s">
        <v>857</v>
      </c>
      <c r="I20" s="452" t="s">
        <v>861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856</v>
      </c>
      <c r="G21" s="452" t="s">
        <v>56</v>
      </c>
      <c r="H21" s="452" t="s">
        <v>411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863</v>
      </c>
      <c r="G22" s="452" t="s">
        <v>338</v>
      </c>
      <c r="H22" s="452" t="s">
        <v>411</v>
      </c>
      <c r="I22" s="452" t="s">
        <v>840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863</v>
      </c>
      <c r="G23" s="452" t="s">
        <v>338</v>
      </c>
      <c r="H23" s="452" t="s">
        <v>864</v>
      </c>
      <c r="I23" s="452" t="s">
        <v>840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863</v>
      </c>
      <c r="G24" s="452" t="s">
        <v>338</v>
      </c>
      <c r="H24" s="452" t="s">
        <v>864</v>
      </c>
      <c r="I24" s="452" t="s">
        <v>840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863</v>
      </c>
      <c r="G25" s="452" t="s">
        <v>338</v>
      </c>
      <c r="H25" s="452" t="s">
        <v>56</v>
      </c>
      <c r="I25" s="452" t="s">
        <v>840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866</v>
      </c>
      <c r="G26" s="452" t="s">
        <v>338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867</v>
      </c>
    </row>
    <row r="49" spans="2:15" x14ac:dyDescent="0.2">
      <c r="B49" s="387" t="s">
        <v>136</v>
      </c>
      <c r="D49" t="s">
        <v>868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869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875</v>
      </c>
      <c r="G6" s="282" t="s">
        <v>876</v>
      </c>
      <c r="H6" s="282" t="s">
        <v>877</v>
      </c>
      <c r="I6" s="282" t="s">
        <v>878</v>
      </c>
      <c r="J6" s="456" t="s">
        <v>879</v>
      </c>
      <c r="K6" s="457"/>
      <c r="L6" s="61"/>
      <c r="M6" s="424" t="s">
        <v>754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875</v>
      </c>
      <c r="G7" s="306" t="s">
        <v>473</v>
      </c>
      <c r="H7" s="306" t="s">
        <v>880</v>
      </c>
      <c r="I7" s="306" t="s">
        <v>473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875</v>
      </c>
      <c r="G8" s="306" t="s">
        <v>473</v>
      </c>
      <c r="H8" s="306" t="s">
        <v>880</v>
      </c>
      <c r="I8" s="306" t="s">
        <v>473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875</v>
      </c>
      <c r="G9" s="306" t="s">
        <v>473</v>
      </c>
      <c r="H9" s="306" t="s">
        <v>880</v>
      </c>
      <c r="I9" s="306" t="s">
        <v>473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875</v>
      </c>
      <c r="G10" s="306" t="s">
        <v>473</v>
      </c>
      <c r="H10" s="306" t="s">
        <v>67</v>
      </c>
      <c r="I10" s="306" t="s">
        <v>473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881</v>
      </c>
      <c r="H11" s="452"/>
      <c r="I11" s="452" t="s">
        <v>882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881</v>
      </c>
      <c r="H12" s="452"/>
      <c r="I12" s="452" t="s">
        <v>882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881</v>
      </c>
      <c r="H13" s="452"/>
      <c r="I13" s="452" t="s">
        <v>882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881</v>
      </c>
      <c r="H14" s="452"/>
      <c r="I14" s="452" t="s">
        <v>883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881</v>
      </c>
      <c r="H15" s="452"/>
      <c r="I15" s="452" t="s">
        <v>883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882</v>
      </c>
      <c r="G16" s="452" t="s">
        <v>881</v>
      </c>
      <c r="H16" s="452" t="s">
        <v>884</v>
      </c>
      <c r="I16" s="452" t="s">
        <v>883</v>
      </c>
      <c r="J16" s="458"/>
      <c r="K16" s="460"/>
      <c r="L16" s="61"/>
      <c r="M16" s="414" t="s">
        <v>802</v>
      </c>
      <c r="N16" s="417">
        <f>COUNTIF(E7:I27, "*Casey*")/2</f>
        <v>1.5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885</v>
      </c>
      <c r="G17" s="452" t="s">
        <v>886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885</v>
      </c>
      <c r="G18" s="452" t="s">
        <v>886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888</v>
      </c>
      <c r="F19" s="452" t="s">
        <v>889</v>
      </c>
      <c r="G19" s="452" t="s">
        <v>886</v>
      </c>
      <c r="H19" s="452" t="s">
        <v>884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888</v>
      </c>
      <c r="F20" s="452" t="s">
        <v>326</v>
      </c>
      <c r="G20" s="452" t="s">
        <v>886</v>
      </c>
      <c r="H20" s="452" t="s">
        <v>884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888</v>
      </c>
      <c r="F21" s="452" t="s">
        <v>326</v>
      </c>
      <c r="G21" s="452" t="s">
        <v>886</v>
      </c>
      <c r="H21" s="452" t="s">
        <v>884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888</v>
      </c>
      <c r="F22" s="452" t="s">
        <v>889</v>
      </c>
      <c r="G22" s="452" t="s">
        <v>890</v>
      </c>
      <c r="H22" s="452" t="s">
        <v>884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888</v>
      </c>
      <c r="F23" s="452" t="s">
        <v>840</v>
      </c>
      <c r="G23" s="452" t="s">
        <v>890</v>
      </c>
      <c r="H23" s="452" t="s">
        <v>884</v>
      </c>
      <c r="I23" s="452" t="s">
        <v>885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888</v>
      </c>
      <c r="F24" s="452" t="s">
        <v>840</v>
      </c>
      <c r="G24" s="452" t="s">
        <v>890</v>
      </c>
      <c r="H24" s="452" t="s">
        <v>884</v>
      </c>
      <c r="I24" s="452" t="s">
        <v>885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326</v>
      </c>
      <c r="F25" s="452" t="s">
        <v>840</v>
      </c>
      <c r="G25" s="452" t="s">
        <v>881</v>
      </c>
      <c r="H25" s="452" t="s">
        <v>884</v>
      </c>
      <c r="I25" s="452" t="s">
        <v>885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326</v>
      </c>
      <c r="F26" s="452" t="s">
        <v>885</v>
      </c>
      <c r="G26" s="452" t="s">
        <v>890</v>
      </c>
      <c r="H26" s="452" t="s">
        <v>884</v>
      </c>
      <c r="I26" s="452" t="s">
        <v>885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893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754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902</v>
      </c>
      <c r="F7" s="452" t="s">
        <v>903</v>
      </c>
      <c r="G7" s="306" t="s">
        <v>289</v>
      </c>
      <c r="H7" s="306" t="s">
        <v>67</v>
      </c>
      <c r="I7" s="372" t="s">
        <v>904</v>
      </c>
      <c r="J7" s="393" t="s">
        <v>905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903</v>
      </c>
      <c r="F8" s="452" t="s">
        <v>906</v>
      </c>
      <c r="G8" s="306" t="s">
        <v>289</v>
      </c>
      <c r="H8" s="306" t="s">
        <v>67</v>
      </c>
      <c r="I8" s="372" t="s">
        <v>904</v>
      </c>
      <c r="J8" s="393" t="s">
        <v>905</v>
      </c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903</v>
      </c>
      <c r="F9" s="452" t="s">
        <v>906</v>
      </c>
      <c r="G9" s="306" t="s">
        <v>289</v>
      </c>
      <c r="H9" s="306" t="s">
        <v>67</v>
      </c>
      <c r="I9" s="372" t="s">
        <v>904</v>
      </c>
      <c r="J9" s="393" t="s">
        <v>905</v>
      </c>
      <c r="K9" s="300" t="s">
        <v>257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906</v>
      </c>
      <c r="F10" s="452" t="s">
        <v>906</v>
      </c>
      <c r="G10" s="306" t="s">
        <v>289</v>
      </c>
      <c r="H10" s="306" t="s">
        <v>67</v>
      </c>
      <c r="I10" s="372" t="s">
        <v>904</v>
      </c>
      <c r="J10" s="393" t="s">
        <v>905</v>
      </c>
      <c r="K10" s="300" t="s">
        <v>907</v>
      </c>
      <c r="L10" s="61"/>
      <c r="M10" s="414" t="s">
        <v>56</v>
      </c>
      <c r="N10" s="417">
        <f>COUNTIF(E7:I27, "*Alex*")/2</f>
        <v>0</v>
      </c>
      <c r="O10" s="419" t="s">
        <v>908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906</v>
      </c>
      <c r="F11" s="452" t="s">
        <v>906</v>
      </c>
      <c r="G11" s="306" t="s">
        <v>366</v>
      </c>
      <c r="H11" s="372" t="s">
        <v>68</v>
      </c>
      <c r="I11" s="306" t="s">
        <v>68</v>
      </c>
      <c r="J11" s="393" t="s">
        <v>905</v>
      </c>
      <c r="K11" s="300" t="s">
        <v>907</v>
      </c>
      <c r="L11" s="61"/>
      <c r="M11" s="414" t="s">
        <v>57</v>
      </c>
      <c r="N11" s="417">
        <f>COUNTIF(E7:I27, "*Rafi*")/2</f>
        <v>0</v>
      </c>
      <c r="O11" s="419" t="s">
        <v>844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906</v>
      </c>
      <c r="F12" s="452" t="s">
        <v>906</v>
      </c>
      <c r="G12" s="306" t="s">
        <v>366</v>
      </c>
      <c r="H12" s="372" t="s">
        <v>68</v>
      </c>
      <c r="I12" s="306" t="s">
        <v>68</v>
      </c>
      <c r="J12" s="393" t="s">
        <v>905</v>
      </c>
      <c r="K12" s="300" t="s">
        <v>907</v>
      </c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906</v>
      </c>
      <c r="F13" s="452" t="s">
        <v>906</v>
      </c>
      <c r="G13" s="306" t="s">
        <v>366</v>
      </c>
      <c r="H13" s="372" t="s">
        <v>68</v>
      </c>
      <c r="I13" s="306" t="s">
        <v>68</v>
      </c>
      <c r="J13" s="393" t="s">
        <v>905</v>
      </c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906</v>
      </c>
      <c r="F14" s="452" t="s">
        <v>909</v>
      </c>
      <c r="G14" s="306" t="s">
        <v>366</v>
      </c>
      <c r="H14" s="372" t="s">
        <v>68</v>
      </c>
      <c r="I14" s="306" t="s">
        <v>68</v>
      </c>
      <c r="J14" s="393" t="s">
        <v>905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906</v>
      </c>
      <c r="F15" s="452" t="s">
        <v>911</v>
      </c>
      <c r="G15" s="306" t="s">
        <v>366</v>
      </c>
      <c r="H15" s="372" t="s">
        <v>68</v>
      </c>
      <c r="I15" s="306" t="s">
        <v>68</v>
      </c>
      <c r="J15" s="393" t="s">
        <v>905</v>
      </c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906</v>
      </c>
      <c r="F16" s="452" t="s">
        <v>912</v>
      </c>
      <c r="G16" s="306" t="s">
        <v>67</v>
      </c>
      <c r="H16" s="336" t="s">
        <v>366</v>
      </c>
      <c r="I16" s="306" t="s">
        <v>453</v>
      </c>
      <c r="J16" s="393" t="s">
        <v>905</v>
      </c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906</v>
      </c>
      <c r="F17" s="466" t="s">
        <v>913</v>
      </c>
      <c r="G17" s="306" t="s">
        <v>289</v>
      </c>
      <c r="H17" s="336" t="s">
        <v>366</v>
      </c>
      <c r="I17" s="306" t="s">
        <v>453</v>
      </c>
      <c r="J17" s="393" t="s">
        <v>905</v>
      </c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906</v>
      </c>
      <c r="F18" s="466" t="s">
        <v>913</v>
      </c>
      <c r="G18" s="306" t="s">
        <v>289</v>
      </c>
      <c r="H18" s="372" t="s">
        <v>914</v>
      </c>
      <c r="I18" s="306" t="s">
        <v>453</v>
      </c>
      <c r="J18" s="393" t="s">
        <v>905</v>
      </c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906</v>
      </c>
      <c r="F19" s="466" t="s">
        <v>913</v>
      </c>
      <c r="G19" s="306" t="s">
        <v>67</v>
      </c>
      <c r="H19" s="372" t="s">
        <v>914</v>
      </c>
      <c r="I19" s="372" t="s">
        <v>904</v>
      </c>
      <c r="J19" s="393" t="s">
        <v>905</v>
      </c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906</v>
      </c>
      <c r="F20" s="452" t="s">
        <v>66</v>
      </c>
      <c r="G20" s="306" t="s">
        <v>67</v>
      </c>
      <c r="H20" s="372" t="s">
        <v>914</v>
      </c>
      <c r="I20" s="372" t="s">
        <v>904</v>
      </c>
      <c r="J20" s="393" t="s">
        <v>905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906</v>
      </c>
      <c r="F21" s="452" t="s">
        <v>65</v>
      </c>
      <c r="G21" s="306" t="s">
        <v>67</v>
      </c>
      <c r="H21" s="372" t="s">
        <v>914</v>
      </c>
      <c r="I21" s="306" t="s">
        <v>906</v>
      </c>
      <c r="J21" s="393" t="s">
        <v>905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915</v>
      </c>
      <c r="H22" s="372" t="s">
        <v>914</v>
      </c>
      <c r="I22" s="306" t="s">
        <v>906</v>
      </c>
      <c r="J22" s="393" t="s">
        <v>905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505</v>
      </c>
      <c r="G23" s="306" t="s">
        <v>915</v>
      </c>
      <c r="H23" s="372" t="s">
        <v>914</v>
      </c>
      <c r="I23" s="306" t="s">
        <v>916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505</v>
      </c>
      <c r="G24" s="306" t="s">
        <v>915</v>
      </c>
      <c r="H24" s="372" t="s">
        <v>904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906</v>
      </c>
      <c r="F25" s="452" t="s">
        <v>505</v>
      </c>
      <c r="G25" s="306" t="s">
        <v>915</v>
      </c>
      <c r="H25" s="372" t="s">
        <v>904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906</v>
      </c>
      <c r="F26" s="452" t="s">
        <v>505</v>
      </c>
      <c r="G26" s="306" t="s">
        <v>915</v>
      </c>
      <c r="H26" s="372" t="s">
        <v>904</v>
      </c>
      <c r="I26" s="372" t="s">
        <v>916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917</v>
      </c>
    </row>
    <row r="49" spans="2:15" x14ac:dyDescent="0.2">
      <c r="B49" s="387" t="s">
        <v>136</v>
      </c>
      <c r="D49" t="s">
        <v>918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919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449</v>
      </c>
      <c r="F6" s="282" t="s">
        <v>449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754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312</v>
      </c>
      <c r="H7" s="306" t="s">
        <v>928</v>
      </c>
      <c r="I7" s="306" t="s">
        <v>312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473</v>
      </c>
      <c r="H8" s="336" t="s">
        <v>473</v>
      </c>
      <c r="I8" s="306" t="s">
        <v>257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473</v>
      </c>
      <c r="H9" s="336" t="s">
        <v>257</v>
      </c>
      <c r="I9" s="306" t="s">
        <v>257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312</v>
      </c>
      <c r="H10" s="336" t="s">
        <v>473</v>
      </c>
      <c r="I10" s="306" t="s">
        <v>257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312</v>
      </c>
      <c r="H11" s="336" t="s">
        <v>929</v>
      </c>
      <c r="I11" s="306" t="s">
        <v>257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312</v>
      </c>
      <c r="H12" s="336" t="s">
        <v>930</v>
      </c>
      <c r="I12" s="306" t="s">
        <v>257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312</v>
      </c>
      <c r="H13" s="336" t="s">
        <v>930</v>
      </c>
      <c r="I13" s="306" t="s">
        <v>257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931</v>
      </c>
      <c r="F14" s="308"/>
      <c r="G14" s="306" t="s">
        <v>312</v>
      </c>
      <c r="H14" s="336" t="s">
        <v>930</v>
      </c>
      <c r="I14" s="306" t="s">
        <v>257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312</v>
      </c>
      <c r="H15" s="336" t="s">
        <v>930</v>
      </c>
      <c r="I15" s="306" t="s">
        <v>257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932</v>
      </c>
      <c r="H16" s="336" t="s">
        <v>930</v>
      </c>
      <c r="I16" s="306" t="s">
        <v>257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933</v>
      </c>
      <c r="H17" s="372" t="s">
        <v>934</v>
      </c>
      <c r="I17" s="306" t="s">
        <v>257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933</v>
      </c>
      <c r="H18" s="372" t="s">
        <v>934</v>
      </c>
      <c r="I18" s="306" t="s">
        <v>257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257</v>
      </c>
      <c r="H19" s="372" t="s">
        <v>935</v>
      </c>
      <c r="I19" s="306" t="s">
        <v>257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257</v>
      </c>
      <c r="H20" s="372" t="s">
        <v>935</v>
      </c>
      <c r="I20" s="306" t="s">
        <v>257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933</v>
      </c>
      <c r="H21" s="372" t="s">
        <v>935</v>
      </c>
      <c r="I21" s="306" t="s">
        <v>257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933</v>
      </c>
      <c r="H22" s="372" t="s">
        <v>935</v>
      </c>
      <c r="I22" s="306" t="s">
        <v>257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933</v>
      </c>
      <c r="H23" s="372" t="s">
        <v>935</v>
      </c>
      <c r="I23" s="306" t="s">
        <v>257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933</v>
      </c>
      <c r="H24" s="372" t="s">
        <v>935</v>
      </c>
      <c r="I24" s="306" t="s">
        <v>257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932</v>
      </c>
      <c r="H25" s="372" t="s">
        <v>935</v>
      </c>
      <c r="I25" s="306" t="s">
        <v>257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932</v>
      </c>
      <c r="H26" s="372" t="s">
        <v>934</v>
      </c>
      <c r="I26" s="306" t="s">
        <v>257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937</v>
      </c>
      <c r="I27" s="439" t="s">
        <v>938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937</v>
      </c>
      <c r="I28" s="439" t="s">
        <v>938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937</v>
      </c>
      <c r="I29" s="439" t="s">
        <v>938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937</v>
      </c>
      <c r="I30" s="439" t="s">
        <v>938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937</v>
      </c>
      <c r="I31" s="439" t="s">
        <v>938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937</v>
      </c>
      <c r="I32" s="439" t="s">
        <v>938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937</v>
      </c>
      <c r="I33" s="439" t="s">
        <v>938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937</v>
      </c>
      <c r="I34" s="439" t="s">
        <v>938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937</v>
      </c>
      <c r="I35" s="439" t="s">
        <v>938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937</v>
      </c>
      <c r="I36" s="439" t="s">
        <v>938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937</v>
      </c>
      <c r="I37" s="439" t="s">
        <v>938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941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942</v>
      </c>
      <c r="F6" s="282" t="s">
        <v>942</v>
      </c>
      <c r="G6" s="282" t="s">
        <v>942</v>
      </c>
      <c r="H6" s="282" t="s">
        <v>942</v>
      </c>
      <c r="I6" s="282" t="s">
        <v>942</v>
      </c>
      <c r="J6" s="392"/>
      <c r="K6" s="276"/>
      <c r="L6" s="61"/>
      <c r="M6" s="424" t="s">
        <v>754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473</v>
      </c>
      <c r="F7" s="306" t="s">
        <v>473</v>
      </c>
      <c r="G7" s="306" t="s">
        <v>257</v>
      </c>
      <c r="H7" s="336" t="s">
        <v>473</v>
      </c>
      <c r="I7" s="306" t="s">
        <v>473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473</v>
      </c>
      <c r="F8" s="306" t="s">
        <v>473</v>
      </c>
      <c r="G8" s="306" t="s">
        <v>473</v>
      </c>
      <c r="H8" s="336" t="s">
        <v>473</v>
      </c>
      <c r="I8" s="306" t="s">
        <v>473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473</v>
      </c>
      <c r="F9" s="306" t="s">
        <v>473</v>
      </c>
      <c r="G9" s="306" t="s">
        <v>473</v>
      </c>
      <c r="H9" s="336" t="s">
        <v>944</v>
      </c>
      <c r="I9" s="306" t="s">
        <v>473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473</v>
      </c>
      <c r="F10" s="306" t="s">
        <v>473</v>
      </c>
      <c r="G10" s="306" t="s">
        <v>473</v>
      </c>
      <c r="H10" s="336" t="s">
        <v>944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473</v>
      </c>
      <c r="G11" s="306" t="s">
        <v>257</v>
      </c>
      <c r="H11" s="336" t="s">
        <v>945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946</v>
      </c>
      <c r="F12" s="306" t="s">
        <v>473</v>
      </c>
      <c r="G12" s="306" t="s">
        <v>257</v>
      </c>
      <c r="H12" s="336" t="s">
        <v>945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946</v>
      </c>
      <c r="F13" s="306" t="s">
        <v>473</v>
      </c>
      <c r="G13" s="306" t="s">
        <v>257</v>
      </c>
      <c r="H13" s="336" t="s">
        <v>945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946</v>
      </c>
      <c r="F14" s="306" t="s">
        <v>473</v>
      </c>
      <c r="G14" s="306" t="s">
        <v>473</v>
      </c>
      <c r="H14" s="336" t="s">
        <v>948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946</v>
      </c>
      <c r="F15" s="306" t="s">
        <v>473</v>
      </c>
      <c r="G15" s="306" t="s">
        <v>66</v>
      </c>
      <c r="H15" s="336" t="s">
        <v>949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946</v>
      </c>
      <c r="F16" s="306" t="s">
        <v>473</v>
      </c>
      <c r="G16" s="306" t="s">
        <v>66</v>
      </c>
      <c r="H16" s="336" t="s">
        <v>949</v>
      </c>
      <c r="I16" s="306" t="s">
        <v>284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946</v>
      </c>
      <c r="F17" s="306" t="s">
        <v>950</v>
      </c>
      <c r="G17" s="306" t="s">
        <v>951</v>
      </c>
      <c r="H17" s="336" t="s">
        <v>949</v>
      </c>
      <c r="I17" s="306" t="s">
        <v>952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946</v>
      </c>
      <c r="F18" s="306" t="s">
        <v>953</v>
      </c>
      <c r="G18" s="306" t="s">
        <v>951</v>
      </c>
      <c r="H18" s="336" t="s">
        <v>949</v>
      </c>
      <c r="I18" s="306" t="s">
        <v>952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946</v>
      </c>
      <c r="F19" s="306" t="s">
        <v>953</v>
      </c>
      <c r="G19" s="306" t="s">
        <v>951</v>
      </c>
      <c r="H19" s="336" t="s">
        <v>949</v>
      </c>
      <c r="I19" s="306" t="s">
        <v>954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953</v>
      </c>
      <c r="G20" s="306" t="s">
        <v>951</v>
      </c>
      <c r="H20" s="372" t="s">
        <v>955</v>
      </c>
      <c r="I20" s="306" t="s">
        <v>954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950</v>
      </c>
      <c r="G21" s="306" t="s">
        <v>951</v>
      </c>
      <c r="H21" s="372" t="s">
        <v>955</v>
      </c>
      <c r="I21" s="306" t="s">
        <v>954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950</v>
      </c>
      <c r="G22" s="306" t="s">
        <v>951</v>
      </c>
      <c r="H22" s="372" t="s">
        <v>955</v>
      </c>
      <c r="I22" s="306" t="s">
        <v>954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950</v>
      </c>
      <c r="G23" s="306" t="s">
        <v>951</v>
      </c>
      <c r="H23" s="372" t="s">
        <v>955</v>
      </c>
      <c r="I23" s="306" t="s">
        <v>956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950</v>
      </c>
      <c r="G24" s="306" t="s">
        <v>951</v>
      </c>
      <c r="H24" s="372" t="s">
        <v>955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957</v>
      </c>
      <c r="G25" s="306" t="s">
        <v>951</v>
      </c>
      <c r="H25" s="372" t="s">
        <v>955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957</v>
      </c>
      <c r="G26" s="306" t="s">
        <v>951</v>
      </c>
      <c r="H26" s="372" t="s">
        <v>257</v>
      </c>
      <c r="I26" s="306" t="s">
        <v>938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958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959</v>
      </c>
      <c r="F5" s="223" t="s">
        <v>960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961</v>
      </c>
      <c r="F6" s="282" t="s">
        <v>961</v>
      </c>
      <c r="G6" s="282" t="s">
        <v>961</v>
      </c>
      <c r="H6" s="282" t="s">
        <v>961</v>
      </c>
      <c r="I6" s="282" t="s">
        <v>961</v>
      </c>
      <c r="J6" s="392"/>
      <c r="K6" s="276"/>
      <c r="L6" s="61"/>
      <c r="M6" s="443" t="s">
        <v>754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962</v>
      </c>
      <c r="F7" s="306" t="s">
        <v>962</v>
      </c>
      <c r="G7" s="306" t="s">
        <v>962</v>
      </c>
      <c r="H7" s="306" t="s">
        <v>962</v>
      </c>
      <c r="I7" s="306" t="s">
        <v>962</v>
      </c>
      <c r="J7" s="393"/>
      <c r="K7" s="301" t="s">
        <v>257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962</v>
      </c>
      <c r="F8" s="306" t="s">
        <v>282</v>
      </c>
      <c r="G8" s="306" t="s">
        <v>66</v>
      </c>
      <c r="H8" s="306" t="s">
        <v>963</v>
      </c>
      <c r="I8" s="306" t="s">
        <v>473</v>
      </c>
      <c r="J8" s="393"/>
      <c r="K8" s="300" t="s">
        <v>257</v>
      </c>
      <c r="L8" s="61"/>
      <c r="M8" s="446" t="s">
        <v>54</v>
      </c>
      <c r="N8" s="440">
        <f>COUNTIF(E7:I27, "*YZ*")/2</f>
        <v>2</v>
      </c>
      <c r="O8" s="447" t="s">
        <v>370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963</v>
      </c>
      <c r="I9" s="306" t="s">
        <v>473</v>
      </c>
      <c r="J9" s="393"/>
      <c r="K9" s="300" t="s">
        <v>257</v>
      </c>
      <c r="L9" s="61"/>
      <c r="M9" s="446" t="s">
        <v>55</v>
      </c>
      <c r="N9" s="440">
        <f>COUNTIF(E7:I27, "*James*")/2</f>
        <v>0</v>
      </c>
      <c r="O9" s="447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500</v>
      </c>
      <c r="G10" s="306" t="s">
        <v>66</v>
      </c>
      <c r="H10" s="306" t="s">
        <v>963</v>
      </c>
      <c r="I10" s="306" t="s">
        <v>964</v>
      </c>
      <c r="J10" s="393"/>
      <c r="K10" s="300" t="s">
        <v>257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282</v>
      </c>
      <c r="F11" s="306" t="s">
        <v>500</v>
      </c>
      <c r="G11" s="306" t="s">
        <v>53</v>
      </c>
      <c r="H11" s="372" t="s">
        <v>58</v>
      </c>
      <c r="I11" s="306" t="s">
        <v>387</v>
      </c>
      <c r="J11" s="393"/>
      <c r="K11" s="300" t="s">
        <v>257</v>
      </c>
      <c r="L11" s="61"/>
      <c r="M11" s="446" t="s">
        <v>57</v>
      </c>
      <c r="N11" s="440">
        <f>COUNTIF(E7:I27, "*Rafi*")/2</f>
        <v>0</v>
      </c>
      <c r="O11" s="447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500</v>
      </c>
      <c r="G12" s="306" t="s">
        <v>53</v>
      </c>
      <c r="H12" s="372" t="s">
        <v>58</v>
      </c>
      <c r="I12" s="306" t="s">
        <v>387</v>
      </c>
      <c r="J12" s="393"/>
      <c r="K12" s="300" t="s">
        <v>257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500</v>
      </c>
      <c r="G13" s="306" t="s">
        <v>754</v>
      </c>
      <c r="H13" s="372" t="s">
        <v>58</v>
      </c>
      <c r="I13" s="306" t="s">
        <v>387</v>
      </c>
      <c r="J13" s="393"/>
      <c r="K13" s="300" t="s">
        <v>257</v>
      </c>
      <c r="L13" s="61"/>
      <c r="M13" s="446" t="s">
        <v>59</v>
      </c>
      <c r="N13" s="440">
        <f>COUNTIF(E7:I27, "*Nicholas*")/2</f>
        <v>0</v>
      </c>
      <c r="O13" s="447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257</v>
      </c>
      <c r="F14" s="306" t="s">
        <v>830</v>
      </c>
      <c r="G14" s="306" t="s">
        <v>754</v>
      </c>
      <c r="H14" s="372" t="s">
        <v>58</v>
      </c>
      <c r="I14" s="306" t="s">
        <v>387</v>
      </c>
      <c r="J14" s="393" t="s">
        <v>965</v>
      </c>
      <c r="K14" s="300" t="s">
        <v>257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257</v>
      </c>
      <c r="F15" s="306" t="s">
        <v>754</v>
      </c>
      <c r="G15" s="306" t="s">
        <v>754</v>
      </c>
      <c r="H15" s="372" t="s">
        <v>58</v>
      </c>
      <c r="I15" s="306" t="s">
        <v>387</v>
      </c>
      <c r="J15" s="393" t="s">
        <v>965</v>
      </c>
      <c r="K15" s="300" t="s">
        <v>257</v>
      </c>
      <c r="L15" s="61"/>
      <c r="M15" s="446" t="s">
        <v>61</v>
      </c>
      <c r="N15" s="440">
        <f>COUNTIF(E7:I27, "*Tai Wei*")/2</f>
        <v>0</v>
      </c>
      <c r="O15" s="447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257</v>
      </c>
      <c r="F16" s="306" t="s">
        <v>771</v>
      </c>
      <c r="G16" s="306" t="s">
        <v>966</v>
      </c>
      <c r="H16" s="336" t="s">
        <v>967</v>
      </c>
      <c r="I16" s="306" t="s">
        <v>968</v>
      </c>
      <c r="J16" s="393" t="s">
        <v>965</v>
      </c>
      <c r="K16" s="300"/>
      <c r="L16" s="61"/>
      <c r="M16" s="446" t="s">
        <v>802</v>
      </c>
      <c r="N16" s="440">
        <f>COUNTIF(E7:I27, "*Casey*")/2</f>
        <v>0</v>
      </c>
      <c r="O16" s="447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257</v>
      </c>
      <c r="F17" s="306" t="s">
        <v>771</v>
      </c>
      <c r="G17" s="306" t="s">
        <v>966</v>
      </c>
      <c r="H17" s="336" t="s">
        <v>967</v>
      </c>
      <c r="I17" s="306" t="s">
        <v>969</v>
      </c>
      <c r="J17" s="393" t="s">
        <v>965</v>
      </c>
      <c r="K17" s="300"/>
      <c r="L17" s="61"/>
      <c r="M17" s="446" t="s">
        <v>62</v>
      </c>
      <c r="N17" s="440">
        <f>COUNTIF(E7:I27, "*Vijay*")/2</f>
        <v>0</v>
      </c>
      <c r="O17" s="447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257</v>
      </c>
      <c r="F18" s="306" t="s">
        <v>771</v>
      </c>
      <c r="G18" s="306" t="s">
        <v>966</v>
      </c>
      <c r="H18" s="336" t="s">
        <v>967</v>
      </c>
      <c r="I18" s="306" t="s">
        <v>969</v>
      </c>
      <c r="J18" s="393" t="s">
        <v>965</v>
      </c>
      <c r="K18" s="300"/>
      <c r="L18" s="61"/>
      <c r="M18" s="446" t="s">
        <v>63</v>
      </c>
      <c r="N18" s="440">
        <f>COUNTIF(E7:I27, "*Griselda*")/2</f>
        <v>0</v>
      </c>
      <c r="O18" s="447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473</v>
      </c>
      <c r="F19" s="306" t="s">
        <v>771</v>
      </c>
      <c r="G19" s="306" t="s">
        <v>966</v>
      </c>
      <c r="H19" s="336" t="s">
        <v>967</v>
      </c>
      <c r="I19" s="306" t="s">
        <v>473</v>
      </c>
      <c r="J19" s="393" t="s">
        <v>965</v>
      </c>
      <c r="K19" s="300"/>
      <c r="L19" s="61"/>
      <c r="M19" s="446" t="s">
        <v>64</v>
      </c>
      <c r="N19" s="440">
        <f>COUNTIF(E7:I27, "*Haikal*")/2</f>
        <v>0</v>
      </c>
      <c r="O19" s="447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970</v>
      </c>
      <c r="F20" s="306" t="s">
        <v>771</v>
      </c>
      <c r="G20" s="306" t="s">
        <v>966</v>
      </c>
      <c r="H20" s="336" t="s">
        <v>967</v>
      </c>
      <c r="I20" s="306" t="s">
        <v>473</v>
      </c>
      <c r="J20" s="393" t="s">
        <v>965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970</v>
      </c>
      <c r="F21" s="306" t="s">
        <v>532</v>
      </c>
      <c r="G21" s="306" t="s">
        <v>971</v>
      </c>
      <c r="H21" s="336" t="s">
        <v>967</v>
      </c>
      <c r="I21" s="306" t="s">
        <v>473</v>
      </c>
      <c r="J21" s="393" t="s">
        <v>965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972</v>
      </c>
      <c r="F22" s="306" t="s">
        <v>973</v>
      </c>
      <c r="G22" s="306" t="s">
        <v>66</v>
      </c>
      <c r="H22" s="336" t="s">
        <v>967</v>
      </c>
      <c r="I22" s="306" t="s">
        <v>67</v>
      </c>
      <c r="J22" s="393" t="s">
        <v>965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972</v>
      </c>
      <c r="F23" s="306" t="s">
        <v>973</v>
      </c>
      <c r="G23" s="306" t="s">
        <v>66</v>
      </c>
      <c r="H23" s="336" t="s">
        <v>967</v>
      </c>
      <c r="I23" s="306" t="s">
        <v>67</v>
      </c>
      <c r="J23" s="393" t="s">
        <v>965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970</v>
      </c>
      <c r="F24" s="306" t="s">
        <v>973</v>
      </c>
      <c r="G24" s="306" t="s">
        <v>971</v>
      </c>
      <c r="H24" s="336" t="s">
        <v>67</v>
      </c>
      <c r="I24" s="306" t="s">
        <v>67</v>
      </c>
      <c r="J24" s="393" t="s">
        <v>965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970</v>
      </c>
      <c r="F25" s="306" t="s">
        <v>974</v>
      </c>
      <c r="G25" s="306" t="s">
        <v>971</v>
      </c>
      <c r="H25" s="336" t="s">
        <v>67</v>
      </c>
      <c r="I25" s="306" t="s">
        <v>67</v>
      </c>
      <c r="J25" s="393" t="s">
        <v>965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970</v>
      </c>
      <c r="F26" s="306" t="s">
        <v>974</v>
      </c>
      <c r="G26" s="306" t="s">
        <v>971</v>
      </c>
      <c r="H26" s="372"/>
      <c r="I26" s="372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09" priority="1">
      <formula>AND(ISNUMBER(N6), N6&gt;=5, NOT(ISBLANK(O6)))</formula>
    </cfRule>
    <cfRule type="expression" dxfId="208" priority="2">
      <formula>AND(ISNUMBER(N6), N6&gt;=5)</formula>
    </cfRule>
    <cfRule type="expression" dxfId="207" priority="3">
      <formula>AND(ISNUMBER(N6), N6&lt;5, NOT(ISBLANK(O6)))</formula>
    </cfRule>
    <cfRule type="expression" dxfId="2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975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976</v>
      </c>
      <c r="F5" s="223" t="s">
        <v>977</v>
      </c>
      <c r="G5" s="223" t="s">
        <v>978</v>
      </c>
      <c r="H5" s="223" t="s">
        <v>979</v>
      </c>
      <c r="I5" s="223" t="s">
        <v>980</v>
      </c>
      <c r="J5" s="223" t="s">
        <v>981</v>
      </c>
      <c r="K5" s="223" t="s">
        <v>982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983</v>
      </c>
      <c r="F6" s="282" t="s">
        <v>983</v>
      </c>
      <c r="G6" s="282" t="s">
        <v>983</v>
      </c>
      <c r="H6" s="282" t="s">
        <v>983</v>
      </c>
      <c r="I6" s="282" t="s">
        <v>983</v>
      </c>
      <c r="J6" s="392"/>
      <c r="K6" s="276"/>
      <c r="L6" s="61"/>
      <c r="M6" s="424" t="s">
        <v>754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984</v>
      </c>
      <c r="F7" s="306" t="s">
        <v>984</v>
      </c>
      <c r="G7" s="306" t="s">
        <v>754</v>
      </c>
      <c r="H7" s="336"/>
      <c r="I7" s="306"/>
      <c r="J7" s="393" t="s">
        <v>964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984</v>
      </c>
      <c r="F8" s="306" t="s">
        <v>984</v>
      </c>
      <c r="G8" s="306" t="s">
        <v>754</v>
      </c>
      <c r="H8" s="336" t="s">
        <v>58</v>
      </c>
      <c r="I8" s="306"/>
      <c r="J8" s="393" t="s">
        <v>964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984</v>
      </c>
      <c r="F9" s="306" t="s">
        <v>984</v>
      </c>
      <c r="G9" s="306" t="s">
        <v>985</v>
      </c>
      <c r="H9" s="336" t="s">
        <v>58</v>
      </c>
      <c r="I9" s="306" t="s">
        <v>257</v>
      </c>
      <c r="J9" s="393" t="s">
        <v>986</v>
      </c>
      <c r="K9" s="300" t="s">
        <v>987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984</v>
      </c>
      <c r="G10" s="306" t="s">
        <v>989</v>
      </c>
      <c r="H10" s="336" t="s">
        <v>58</v>
      </c>
      <c r="I10" s="306" t="s">
        <v>257</v>
      </c>
      <c r="J10" s="393" t="s">
        <v>986</v>
      </c>
      <c r="K10" s="300" t="s">
        <v>990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988</v>
      </c>
      <c r="F11" s="306" t="s">
        <v>991</v>
      </c>
      <c r="G11" s="306" t="s">
        <v>257</v>
      </c>
      <c r="H11" s="372" t="s">
        <v>58</v>
      </c>
      <c r="I11" s="306" t="s">
        <v>257</v>
      </c>
      <c r="J11" s="393" t="s">
        <v>986</v>
      </c>
      <c r="K11" s="300" t="s">
        <v>990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988</v>
      </c>
      <c r="F12" s="306" t="s">
        <v>991</v>
      </c>
      <c r="G12" s="306" t="s">
        <v>257</v>
      </c>
      <c r="H12" s="372" t="s">
        <v>58</v>
      </c>
      <c r="I12" s="306" t="s">
        <v>257</v>
      </c>
      <c r="J12" s="393" t="s">
        <v>986</v>
      </c>
      <c r="K12" s="300" t="s">
        <v>990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988</v>
      </c>
      <c r="F13" s="306" t="s">
        <v>991</v>
      </c>
      <c r="G13" s="306" t="s">
        <v>257</v>
      </c>
      <c r="H13" s="372" t="s">
        <v>58</v>
      </c>
      <c r="I13" s="306" t="s">
        <v>257</v>
      </c>
      <c r="J13" s="393" t="s">
        <v>986</v>
      </c>
      <c r="K13" s="300" t="s">
        <v>990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992</v>
      </c>
      <c r="F14" s="306" t="s">
        <v>991</v>
      </c>
      <c r="G14" s="306" t="s">
        <v>257</v>
      </c>
      <c r="H14" s="372" t="s">
        <v>58</v>
      </c>
      <c r="I14" s="306" t="s">
        <v>257</v>
      </c>
      <c r="J14" s="393" t="s">
        <v>986</v>
      </c>
      <c r="K14" s="300" t="s">
        <v>990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992</v>
      </c>
      <c r="F15" s="306" t="s">
        <v>991</v>
      </c>
      <c r="G15" s="306" t="s">
        <v>473</v>
      </c>
      <c r="H15" s="372" t="s">
        <v>58</v>
      </c>
      <c r="I15" s="306" t="s">
        <v>257</v>
      </c>
      <c r="J15" s="393" t="s">
        <v>986</v>
      </c>
      <c r="K15" s="300" t="s">
        <v>990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993</v>
      </c>
      <c r="F16" s="306" t="s">
        <v>991</v>
      </c>
      <c r="G16" s="306" t="s">
        <v>65</v>
      </c>
      <c r="H16" s="336" t="s">
        <v>994</v>
      </c>
      <c r="I16" s="306" t="s">
        <v>964</v>
      </c>
      <c r="J16" s="393" t="s">
        <v>986</v>
      </c>
      <c r="K16" s="300" t="s">
        <v>990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996</v>
      </c>
      <c r="G17" s="306" t="s">
        <v>997</v>
      </c>
      <c r="H17" s="336" t="s">
        <v>994</v>
      </c>
      <c r="I17" s="306" t="s">
        <v>964</v>
      </c>
      <c r="J17" s="393" t="s">
        <v>986</v>
      </c>
      <c r="K17" s="300" t="s">
        <v>990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998</v>
      </c>
      <c r="G18" s="306" t="s">
        <v>997</v>
      </c>
      <c r="H18" s="336" t="s">
        <v>994</v>
      </c>
      <c r="I18" s="306" t="s">
        <v>964</v>
      </c>
      <c r="J18" s="393" t="s">
        <v>986</v>
      </c>
      <c r="K18" s="300" t="s">
        <v>990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998</v>
      </c>
      <c r="G19" s="306" t="s">
        <v>997</v>
      </c>
      <c r="H19" s="336" t="s">
        <v>999</v>
      </c>
      <c r="I19" s="306" t="s">
        <v>964</v>
      </c>
      <c r="J19" s="393" t="s">
        <v>986</v>
      </c>
      <c r="K19" s="300" t="s">
        <v>990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998</v>
      </c>
      <c r="G20" s="306" t="s">
        <v>997</v>
      </c>
      <c r="H20" s="336" t="s">
        <v>999</v>
      </c>
      <c r="I20" s="306" t="s">
        <v>964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306</v>
      </c>
      <c r="G21" s="306" t="s">
        <v>997</v>
      </c>
      <c r="H21" s="336" t="s">
        <v>994</v>
      </c>
      <c r="I21" s="306" t="s">
        <v>964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1000</v>
      </c>
      <c r="G22" s="306" t="s">
        <v>65</v>
      </c>
      <c r="H22" s="336" t="s">
        <v>994</v>
      </c>
      <c r="I22" s="306" t="s">
        <v>964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1000</v>
      </c>
      <c r="G23" s="306" t="s">
        <v>65</v>
      </c>
      <c r="H23" s="336" t="s">
        <v>994</v>
      </c>
      <c r="I23" s="306" t="s">
        <v>964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1000</v>
      </c>
      <c r="G24" s="306" t="s">
        <v>65</v>
      </c>
      <c r="H24" s="336" t="s">
        <v>515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1001</v>
      </c>
      <c r="G25" s="306" t="s">
        <v>65</v>
      </c>
      <c r="H25" s="336" t="s">
        <v>1002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1003</v>
      </c>
      <c r="G26" s="306" t="s">
        <v>65</v>
      </c>
      <c r="H26" s="336" t="s">
        <v>1002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1004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1005</v>
      </c>
      <c r="F5" s="223" t="s">
        <v>1006</v>
      </c>
      <c r="G5" s="223" t="s">
        <v>1007</v>
      </c>
      <c r="H5" s="223" t="s">
        <v>1008</v>
      </c>
      <c r="I5" s="223" t="s">
        <v>1009</v>
      </c>
      <c r="J5" s="223" t="s">
        <v>1010</v>
      </c>
      <c r="K5" s="223" t="s">
        <v>1011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754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1012</v>
      </c>
      <c r="K7" s="393" t="s">
        <v>1013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1014</v>
      </c>
      <c r="K8" s="393" t="s">
        <v>1013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257</v>
      </c>
      <c r="F9" s="306"/>
      <c r="G9" s="306" t="s">
        <v>532</v>
      </c>
      <c r="H9" s="336"/>
      <c r="I9" s="306"/>
      <c r="J9" s="393" t="s">
        <v>1014</v>
      </c>
      <c r="K9" s="393" t="s">
        <v>1013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473</v>
      </c>
      <c r="F10" s="306"/>
      <c r="G10" s="306" t="s">
        <v>257</v>
      </c>
      <c r="H10" s="336"/>
      <c r="I10" s="306"/>
      <c r="J10" s="393" t="s">
        <v>1014</v>
      </c>
      <c r="K10" s="393" t="s">
        <v>1013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754</v>
      </c>
      <c r="G11" s="306" t="s">
        <v>257</v>
      </c>
      <c r="H11" s="372" t="s">
        <v>54</v>
      </c>
      <c r="I11" s="306"/>
      <c r="J11" s="393" t="s">
        <v>1014</v>
      </c>
      <c r="K11" s="393" t="s">
        <v>1013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754</v>
      </c>
      <c r="G12" s="306" t="s">
        <v>257</v>
      </c>
      <c r="H12" s="372" t="s">
        <v>54</v>
      </c>
      <c r="I12" s="306"/>
      <c r="J12" s="393" t="s">
        <v>1014</v>
      </c>
      <c r="K12" s="393" t="s">
        <v>1013</v>
      </c>
      <c r="L12" s="61"/>
      <c r="M12" s="414" t="s">
        <v>58</v>
      </c>
      <c r="N12" s="417">
        <f>COUNTIF(E7:I27, "*Wei Yen*")/2</f>
        <v>0</v>
      </c>
      <c r="O12" s="419" t="s">
        <v>1015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473</v>
      </c>
      <c r="F13" s="306" t="s">
        <v>754</v>
      </c>
      <c r="G13" s="306" t="s">
        <v>473</v>
      </c>
      <c r="H13" s="372" t="s">
        <v>54</v>
      </c>
      <c r="I13" s="306"/>
      <c r="J13" s="393" t="s">
        <v>1014</v>
      </c>
      <c r="K13" s="393" t="s">
        <v>1013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754</v>
      </c>
      <c r="F14" s="306" t="s">
        <v>754</v>
      </c>
      <c r="G14" s="306" t="s">
        <v>54</v>
      </c>
      <c r="H14" s="372" t="s">
        <v>54</v>
      </c>
      <c r="I14" s="306"/>
      <c r="J14" s="393" t="s">
        <v>1014</v>
      </c>
      <c r="K14" s="393" t="s">
        <v>1013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995</v>
      </c>
      <c r="F15" s="306" t="s">
        <v>754</v>
      </c>
      <c r="G15" s="306" t="s">
        <v>54</v>
      </c>
      <c r="H15" s="372" t="s">
        <v>1016</v>
      </c>
      <c r="I15" s="306" t="s">
        <v>1017</v>
      </c>
      <c r="J15" s="393" t="s">
        <v>1014</v>
      </c>
      <c r="K15" s="393" t="s">
        <v>1013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754</v>
      </c>
      <c r="G16" s="306" t="s">
        <v>54</v>
      </c>
      <c r="H16" s="336" t="s">
        <v>1018</v>
      </c>
      <c r="I16" s="306" t="s">
        <v>1019</v>
      </c>
      <c r="J16" s="393" t="s">
        <v>1014</v>
      </c>
      <c r="K16" s="393" t="s">
        <v>1013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792</v>
      </c>
      <c r="G17" s="306" t="s">
        <v>65</v>
      </c>
      <c r="H17" s="336" t="s">
        <v>938</v>
      </c>
      <c r="I17" s="306" t="s">
        <v>1019</v>
      </c>
      <c r="J17" s="393" t="s">
        <v>1014</v>
      </c>
      <c r="K17" s="393" t="s">
        <v>1013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756</v>
      </c>
      <c r="G18" s="306" t="s">
        <v>65</v>
      </c>
      <c r="H18" s="372" t="s">
        <v>955</v>
      </c>
      <c r="I18" s="306" t="s">
        <v>1019</v>
      </c>
      <c r="J18" s="393" t="s">
        <v>1014</v>
      </c>
      <c r="K18" s="393" t="s">
        <v>1013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1020</v>
      </c>
      <c r="G19" s="306" t="s">
        <v>65</v>
      </c>
      <c r="H19" s="372" t="s">
        <v>955</v>
      </c>
      <c r="I19" s="306" t="s">
        <v>1016</v>
      </c>
      <c r="J19" s="393" t="s">
        <v>1014</v>
      </c>
      <c r="K19" s="393" t="s">
        <v>1013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1021</v>
      </c>
      <c r="F20" s="306" t="s">
        <v>1022</v>
      </c>
      <c r="G20" s="306" t="s">
        <v>313</v>
      </c>
      <c r="H20" s="372" t="s">
        <v>1023</v>
      </c>
      <c r="I20" s="306" t="s">
        <v>955</v>
      </c>
      <c r="J20" s="393" t="s">
        <v>1014</v>
      </c>
      <c r="K20" s="393" t="s">
        <v>1013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1024</v>
      </c>
      <c r="F21" s="306" t="s">
        <v>1025</v>
      </c>
      <c r="G21" s="306" t="s">
        <v>313</v>
      </c>
      <c r="H21" s="372" t="s">
        <v>1023</v>
      </c>
      <c r="I21" s="306" t="s">
        <v>955</v>
      </c>
      <c r="J21" s="393" t="s">
        <v>1014</v>
      </c>
      <c r="K21" s="393" t="s">
        <v>1013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496</v>
      </c>
      <c r="F22" s="306" t="s">
        <v>1025</v>
      </c>
      <c r="G22" s="306" t="s">
        <v>313</v>
      </c>
      <c r="H22" s="372" t="s">
        <v>1023</v>
      </c>
      <c r="I22" s="306" t="s">
        <v>1026</v>
      </c>
      <c r="J22" s="393" t="s">
        <v>1014</v>
      </c>
      <c r="K22" s="393" t="s">
        <v>1013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496</v>
      </c>
      <c r="F23" s="306" t="s">
        <v>1025</v>
      </c>
      <c r="G23" s="306" t="s">
        <v>313</v>
      </c>
      <c r="H23" s="372" t="s">
        <v>1023</v>
      </c>
      <c r="I23" s="306" t="s">
        <v>1026</v>
      </c>
      <c r="J23" s="393" t="s">
        <v>1014</v>
      </c>
      <c r="K23" s="393" t="s">
        <v>1013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1025</v>
      </c>
      <c r="G24" s="306" t="s">
        <v>313</v>
      </c>
      <c r="H24" s="372" t="s">
        <v>955</v>
      </c>
      <c r="I24" s="306" t="s">
        <v>1026</v>
      </c>
      <c r="J24" s="393" t="s">
        <v>1014</v>
      </c>
      <c r="K24" s="393" t="s">
        <v>1013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1025</v>
      </c>
      <c r="G25" s="306" t="s">
        <v>313</v>
      </c>
      <c r="H25" s="372" t="s">
        <v>955</v>
      </c>
      <c r="I25" s="306" t="s">
        <v>1026</v>
      </c>
      <c r="J25" s="393" t="s">
        <v>1014</v>
      </c>
      <c r="K25" s="393" t="s">
        <v>1013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1027</v>
      </c>
      <c r="G26" s="306"/>
      <c r="H26" s="372" t="s">
        <v>56</v>
      </c>
      <c r="I26" s="372" t="s">
        <v>1028</v>
      </c>
      <c r="J26" s="393" t="s">
        <v>1014</v>
      </c>
      <c r="K26" s="393" t="s">
        <v>1013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1029</v>
      </c>
      <c r="J27" s="393" t="s">
        <v>1014</v>
      </c>
      <c r="K27" s="393" t="s">
        <v>1013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1029</v>
      </c>
      <c r="J28" s="393" t="s">
        <v>1014</v>
      </c>
      <c r="K28" s="393" t="s">
        <v>1013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1029</v>
      </c>
      <c r="J29" s="393" t="s">
        <v>1014</v>
      </c>
      <c r="K29" s="393" t="s">
        <v>1013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1029</v>
      </c>
      <c r="J30" s="393" t="s">
        <v>1014</v>
      </c>
      <c r="K30" s="393" t="s">
        <v>1013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1029</v>
      </c>
      <c r="J31" s="393" t="s">
        <v>1014</v>
      </c>
      <c r="K31" s="393" t="s">
        <v>1013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1029</v>
      </c>
      <c r="J32" s="393" t="s">
        <v>1014</v>
      </c>
      <c r="K32" s="393" t="s">
        <v>1013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1029</v>
      </c>
      <c r="J33" s="393" t="s">
        <v>1014</v>
      </c>
      <c r="K33" s="393" t="s">
        <v>1013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1029</v>
      </c>
      <c r="J34" s="393" t="s">
        <v>1014</v>
      </c>
      <c r="K34" s="393" t="s">
        <v>1013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1029</v>
      </c>
      <c r="J35" s="393" t="s">
        <v>1014</v>
      </c>
      <c r="K35" s="393" t="s">
        <v>1013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1029</v>
      </c>
      <c r="J36" s="393" t="s">
        <v>1014</v>
      </c>
      <c r="K36" s="393" t="s">
        <v>1013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1030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1031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1032</v>
      </c>
      <c r="J5" s="223" t="s">
        <v>1033</v>
      </c>
      <c r="K5" s="223" t="s">
        <v>1034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1035</v>
      </c>
      <c r="F6" s="282" t="s">
        <v>1035</v>
      </c>
      <c r="G6" s="282" t="s">
        <v>1035</v>
      </c>
      <c r="H6" s="282" t="s">
        <v>1035</v>
      </c>
      <c r="I6" s="282" t="s">
        <v>1035</v>
      </c>
      <c r="J6" s="392"/>
      <c r="K6" s="276"/>
      <c r="L6" s="61"/>
      <c r="M6" s="424" t="s">
        <v>754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1036</v>
      </c>
      <c r="F7" s="306" t="s">
        <v>257</v>
      </c>
      <c r="G7" s="306" t="s">
        <v>1037</v>
      </c>
      <c r="H7" s="336" t="s">
        <v>257</v>
      </c>
      <c r="I7" s="306" t="s">
        <v>1036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1038</v>
      </c>
      <c r="F8" s="306" t="s">
        <v>257</v>
      </c>
      <c r="G8" s="306" t="s">
        <v>1037</v>
      </c>
      <c r="H8" s="336" t="s">
        <v>257</v>
      </c>
      <c r="I8" s="306" t="s">
        <v>1036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1038</v>
      </c>
      <c r="F9" s="306" t="s">
        <v>257</v>
      </c>
      <c r="G9" s="306" t="s">
        <v>935</v>
      </c>
      <c r="H9" s="336" t="s">
        <v>257</v>
      </c>
      <c r="I9" s="306" t="s">
        <v>1039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1016</v>
      </c>
      <c r="F10" s="306" t="s">
        <v>257</v>
      </c>
      <c r="G10" s="306" t="s">
        <v>935</v>
      </c>
      <c r="H10" s="336" t="s">
        <v>56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257</v>
      </c>
      <c r="F11" s="306" t="s">
        <v>257</v>
      </c>
      <c r="G11" s="306" t="s">
        <v>1040</v>
      </c>
      <c r="H11" s="372" t="s">
        <v>259</v>
      </c>
      <c r="I11" s="306" t="s">
        <v>473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56</v>
      </c>
      <c r="G12" s="306" t="s">
        <v>1040</v>
      </c>
      <c r="H12" s="372" t="s">
        <v>259</v>
      </c>
      <c r="I12" s="306" t="s">
        <v>473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56</v>
      </c>
      <c r="G13" s="306" t="s">
        <v>1040</v>
      </c>
      <c r="H13" s="372" t="s">
        <v>259</v>
      </c>
      <c r="I13" s="306" t="s">
        <v>473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1016</v>
      </c>
      <c r="F14" s="306" t="s">
        <v>56</v>
      </c>
      <c r="G14" s="306" t="s">
        <v>1040</v>
      </c>
      <c r="H14" s="372" t="s">
        <v>259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935</v>
      </c>
      <c r="H15" s="372" t="s">
        <v>259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1041</v>
      </c>
      <c r="G16" s="306" t="s">
        <v>53</v>
      </c>
      <c r="H16" s="372" t="s">
        <v>1042</v>
      </c>
      <c r="I16" s="306" t="s">
        <v>455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1043</v>
      </c>
      <c r="G17" s="306" t="s">
        <v>716</v>
      </c>
      <c r="H17" s="61" t="s">
        <v>455</v>
      </c>
      <c r="I17" s="306" t="s">
        <v>455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985</v>
      </c>
      <c r="F18" s="306" t="s">
        <v>1043</v>
      </c>
      <c r="G18" s="306" t="s">
        <v>716</v>
      </c>
      <c r="H18" s="336" t="s">
        <v>1044</v>
      </c>
      <c r="I18" s="306" t="s">
        <v>303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985</v>
      </c>
      <c r="F19" s="306" t="s">
        <v>1043</v>
      </c>
      <c r="G19" s="306" t="s">
        <v>716</v>
      </c>
      <c r="H19" s="336" t="s">
        <v>257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1045</v>
      </c>
      <c r="F20" s="306" t="s">
        <v>1043</v>
      </c>
      <c r="G20" s="306" t="s">
        <v>716</v>
      </c>
      <c r="H20" s="372" t="s">
        <v>455</v>
      </c>
      <c r="I20" s="306" t="s">
        <v>473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1046</v>
      </c>
      <c r="F21" s="306" t="s">
        <v>1047</v>
      </c>
      <c r="G21" s="306" t="s">
        <v>716</v>
      </c>
      <c r="H21" s="372" t="s">
        <v>455</v>
      </c>
      <c r="I21" s="306" t="s">
        <v>473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754</v>
      </c>
      <c r="F22" s="306" t="s">
        <v>1048</v>
      </c>
      <c r="G22" s="306" t="s">
        <v>716</v>
      </c>
      <c r="H22" s="372" t="s">
        <v>257</v>
      </c>
      <c r="I22" s="306" t="s">
        <v>473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754</v>
      </c>
      <c r="F23" s="306" t="s">
        <v>1048</v>
      </c>
      <c r="G23" s="306" t="s">
        <v>716</v>
      </c>
      <c r="H23" s="372" t="s">
        <v>257</v>
      </c>
      <c r="I23" s="306" t="s">
        <v>473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754</v>
      </c>
      <c r="F24" s="306" t="s">
        <v>1049</v>
      </c>
      <c r="G24" s="306" t="s">
        <v>716</v>
      </c>
      <c r="H24" s="372" t="s">
        <v>257</v>
      </c>
      <c r="I24" s="306" t="s">
        <v>473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1050</v>
      </c>
      <c r="F25" s="306" t="s">
        <v>1051</v>
      </c>
      <c r="G25" s="306" t="s">
        <v>1052</v>
      </c>
      <c r="H25" s="372" t="s">
        <v>257</v>
      </c>
      <c r="I25" s="306" t="s">
        <v>473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1051</v>
      </c>
      <c r="G26" s="306" t="s">
        <v>1053</v>
      </c>
      <c r="H26" s="372" t="s">
        <v>257</v>
      </c>
      <c r="I26" s="306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1054</v>
      </c>
      <c r="G27" s="306" t="s">
        <v>1053</v>
      </c>
      <c r="H27" s="372" t="s">
        <v>257</v>
      </c>
      <c r="I27" s="306" t="s">
        <v>473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1055</v>
      </c>
    </row>
    <row r="49" spans="2:15" x14ac:dyDescent="0.2">
      <c r="B49" s="387" t="s">
        <v>136</v>
      </c>
      <c r="D49" t="s">
        <v>1056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97" priority="1">
      <formula>AND(ISNUMBER(N6), N6&gt;=5, NOT(ISBLANK(O6)))</formula>
    </cfRule>
    <cfRule type="expression" dxfId="196" priority="2">
      <formula>AND(ISNUMBER(N6), N6&gt;=5)</formula>
    </cfRule>
    <cfRule type="expression" dxfId="195" priority="3">
      <formula>AND(ISNUMBER(N6), N6&lt;5, NOT(ISBLANK(O6)))</formula>
    </cfRule>
    <cfRule type="expression" dxfId="1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1057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1058</v>
      </c>
      <c r="F6" s="282" t="s">
        <v>1058</v>
      </c>
      <c r="G6" s="282" t="s">
        <v>1058</v>
      </c>
      <c r="H6" s="282" t="s">
        <v>1058</v>
      </c>
      <c r="I6" s="282" t="s">
        <v>1058</v>
      </c>
      <c r="J6" s="392"/>
      <c r="K6" s="276"/>
      <c r="L6" s="61"/>
      <c r="M6" s="424" t="s">
        <v>754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1059</v>
      </c>
      <c r="F7" s="306" t="s">
        <v>1059</v>
      </c>
      <c r="G7" s="306" t="s">
        <v>1059</v>
      </c>
      <c r="H7" s="306" t="s">
        <v>1059</v>
      </c>
      <c r="I7" s="306" t="s">
        <v>1059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754</v>
      </c>
      <c r="F9" s="306" t="s">
        <v>54</v>
      </c>
      <c r="G9" s="306" t="s">
        <v>1060</v>
      </c>
      <c r="H9" s="336" t="s">
        <v>58</v>
      </c>
      <c r="I9" s="306" t="s">
        <v>58</v>
      </c>
      <c r="J9" s="393"/>
      <c r="K9" s="300"/>
      <c r="L9" s="61"/>
      <c r="M9" s="415" t="s">
        <v>1050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754</v>
      </c>
      <c r="F10" s="306" t="s">
        <v>54</v>
      </c>
      <c r="G10" s="306" t="s">
        <v>1060</v>
      </c>
      <c r="H10" s="336" t="s">
        <v>1061</v>
      </c>
      <c r="I10" s="306" t="s">
        <v>1062</v>
      </c>
      <c r="J10" s="353" t="s">
        <v>1050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754</v>
      </c>
      <c r="F11" s="306" t="s">
        <v>54</v>
      </c>
      <c r="G11" s="306" t="s">
        <v>1060</v>
      </c>
      <c r="H11" s="336" t="s">
        <v>1061</v>
      </c>
      <c r="I11" s="306" t="s">
        <v>257</v>
      </c>
      <c r="J11" s="353" t="s">
        <v>1050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1063</v>
      </c>
      <c r="F12" s="306" t="s">
        <v>54</v>
      </c>
      <c r="G12" s="306" t="s">
        <v>1060</v>
      </c>
      <c r="H12" s="336" t="s">
        <v>1061</v>
      </c>
      <c r="I12" s="306" t="s">
        <v>257</v>
      </c>
      <c r="J12" s="353" t="s">
        <v>1050</v>
      </c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1063</v>
      </c>
      <c r="F13" s="306" t="s">
        <v>1059</v>
      </c>
      <c r="G13" s="306" t="s">
        <v>1060</v>
      </c>
      <c r="H13" s="336" t="s">
        <v>1062</v>
      </c>
      <c r="I13" s="306" t="s">
        <v>257</v>
      </c>
      <c r="J13" s="353" t="s">
        <v>1050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1063</v>
      </c>
      <c r="F14" s="306" t="s">
        <v>1059</v>
      </c>
      <c r="G14" s="306" t="s">
        <v>1060</v>
      </c>
      <c r="H14" s="336" t="s">
        <v>1062</v>
      </c>
      <c r="I14" s="306" t="s">
        <v>1064</v>
      </c>
      <c r="J14" s="353" t="s">
        <v>1050</v>
      </c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1063</v>
      </c>
      <c r="F15" s="306" t="s">
        <v>1059</v>
      </c>
      <c r="G15" s="306" t="s">
        <v>1065</v>
      </c>
      <c r="H15" s="336" t="s">
        <v>1062</v>
      </c>
      <c r="I15" s="306" t="s">
        <v>1066</v>
      </c>
      <c r="J15" s="353" t="s">
        <v>1050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1063</v>
      </c>
      <c r="F16" s="306" t="s">
        <v>1059</v>
      </c>
      <c r="G16" s="306" t="s">
        <v>1067</v>
      </c>
      <c r="H16" s="336" t="s">
        <v>1061</v>
      </c>
      <c r="I16" s="306" t="s">
        <v>1064</v>
      </c>
      <c r="J16" s="353" t="s">
        <v>1050</v>
      </c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1063</v>
      </c>
      <c r="F17" s="306" t="s">
        <v>1068</v>
      </c>
      <c r="G17" s="306" t="s">
        <v>1067</v>
      </c>
      <c r="H17" s="336" t="s">
        <v>1069</v>
      </c>
      <c r="I17" s="306" t="s">
        <v>1070</v>
      </c>
      <c r="J17" s="353" t="s">
        <v>1050</v>
      </c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1063</v>
      </c>
      <c r="F18" s="306" t="s">
        <v>1071</v>
      </c>
      <c r="G18" s="306" t="s">
        <v>1072</v>
      </c>
      <c r="H18" s="336" t="s">
        <v>1073</v>
      </c>
      <c r="I18" s="306" t="s">
        <v>1070</v>
      </c>
      <c r="J18" s="353" t="s">
        <v>1050</v>
      </c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1063</v>
      </c>
      <c r="F19" s="306" t="s">
        <v>1074</v>
      </c>
      <c r="G19" s="306" t="s">
        <v>256</v>
      </c>
      <c r="H19" s="336" t="s">
        <v>1073</v>
      </c>
      <c r="I19" s="306" t="s">
        <v>1075</v>
      </c>
      <c r="J19" s="353" t="s">
        <v>1050</v>
      </c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1063</v>
      </c>
      <c r="F20" s="306" t="s">
        <v>1076</v>
      </c>
      <c r="G20" s="306" t="s">
        <v>256</v>
      </c>
      <c r="H20" s="336" t="s">
        <v>1073</v>
      </c>
      <c r="I20" s="306" t="s">
        <v>257</v>
      </c>
      <c r="J20" s="353" t="s">
        <v>1050</v>
      </c>
      <c r="K20" s="300"/>
      <c r="L20" s="61"/>
      <c r="M20" s="414" t="s">
        <v>64</v>
      </c>
      <c r="N20" s="417">
        <f>COUNTIF(E7:I28, "*Haikal*")/2</f>
        <v>0</v>
      </c>
      <c r="O20" s="419" t="s">
        <v>493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758</v>
      </c>
      <c r="F21" s="306" t="s">
        <v>303</v>
      </c>
      <c r="G21" s="306" t="s">
        <v>1077</v>
      </c>
      <c r="H21" s="336" t="s">
        <v>1073</v>
      </c>
      <c r="I21" s="306" t="s">
        <v>257</v>
      </c>
      <c r="J21" s="353" t="s">
        <v>1050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758</v>
      </c>
      <c r="F22" s="306" t="s">
        <v>1078</v>
      </c>
      <c r="G22" s="306" t="s">
        <v>1077</v>
      </c>
      <c r="H22" s="336" t="s">
        <v>989</v>
      </c>
      <c r="I22" s="306" t="s">
        <v>1036</v>
      </c>
      <c r="J22" s="353" t="s">
        <v>1050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758</v>
      </c>
      <c r="F23" s="306" t="s">
        <v>54</v>
      </c>
      <c r="G23" s="306" t="s">
        <v>1079</v>
      </c>
      <c r="H23" s="336" t="s">
        <v>989</v>
      </c>
      <c r="I23" s="306" t="s">
        <v>1036</v>
      </c>
      <c r="J23" s="353" t="s">
        <v>1050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758</v>
      </c>
      <c r="F24" s="306" t="s">
        <v>995</v>
      </c>
      <c r="G24" s="306" t="s">
        <v>1080</v>
      </c>
      <c r="H24" s="372" t="s">
        <v>473</v>
      </c>
      <c r="I24" s="306" t="s">
        <v>1036</v>
      </c>
      <c r="J24" s="353" t="s">
        <v>1050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758</v>
      </c>
      <c r="F25" s="306" t="s">
        <v>1081</v>
      </c>
      <c r="G25" s="306" t="s">
        <v>1080</v>
      </c>
      <c r="H25" s="372" t="s">
        <v>473</v>
      </c>
      <c r="I25" s="306" t="s">
        <v>1036</v>
      </c>
      <c r="J25" s="353" t="s">
        <v>1050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758</v>
      </c>
      <c r="F26" s="306" t="s">
        <v>1082</v>
      </c>
      <c r="G26" s="306" t="s">
        <v>1080</v>
      </c>
      <c r="H26" s="372" t="s">
        <v>257</v>
      </c>
      <c r="I26" s="306" t="s">
        <v>1036</v>
      </c>
      <c r="J26" s="353" t="s">
        <v>1050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758</v>
      </c>
      <c r="F27" s="306" t="s">
        <v>1083</v>
      </c>
      <c r="G27" s="306" t="s">
        <v>1080</v>
      </c>
      <c r="H27" s="372" t="s">
        <v>257</v>
      </c>
      <c r="I27" s="306" t="s">
        <v>1036</v>
      </c>
      <c r="J27" s="353" t="s">
        <v>1050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758</v>
      </c>
      <c r="F28" s="306" t="s">
        <v>1084</v>
      </c>
      <c r="G28" s="306" t="s">
        <v>1085</v>
      </c>
      <c r="H28" s="372" t="s">
        <v>473</v>
      </c>
      <c r="I28" s="306" t="s">
        <v>1086</v>
      </c>
      <c r="J28" s="353" t="s">
        <v>1050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1050</v>
      </c>
      <c r="J29" s="353" t="s">
        <v>1050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1050</v>
      </c>
      <c r="J30" s="353" t="s">
        <v>1050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1050</v>
      </c>
      <c r="J31" s="353" t="s">
        <v>1050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1050</v>
      </c>
      <c r="J32" s="353" t="s">
        <v>1050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1050</v>
      </c>
      <c r="J33" s="353" t="s">
        <v>1050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1050</v>
      </c>
      <c r="J34" s="353" t="s">
        <v>1050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1056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93" priority="1">
      <formula>AND(ISNUMBER(N6), N6&gt;=5, NOT(ISBLANK(O6)))</formula>
    </cfRule>
    <cfRule type="expression" dxfId="192" priority="2">
      <formula>AND(ISNUMBER(N6), N6&gt;=5)</formula>
    </cfRule>
    <cfRule type="expression" dxfId="191" priority="3">
      <formula>AND(ISNUMBER(N6), N6&lt;5, NOT(ISBLANK(O6)))</formula>
    </cfRule>
    <cfRule type="expression" dxfId="1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1088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1089</v>
      </c>
      <c r="F5" s="223" t="s">
        <v>1090</v>
      </c>
      <c r="G5" s="223" t="s">
        <v>1091</v>
      </c>
      <c r="H5" s="223" t="s">
        <v>1092</v>
      </c>
      <c r="I5" s="223" t="s">
        <v>1093</v>
      </c>
      <c r="J5" s="223" t="s">
        <v>1094</v>
      </c>
      <c r="K5" s="223">
        <v>44936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1095</v>
      </c>
      <c r="F6" s="282" t="s">
        <v>1095</v>
      </c>
      <c r="G6" s="282" t="s">
        <v>1095</v>
      </c>
      <c r="H6" s="282" t="s">
        <v>1095</v>
      </c>
      <c r="I6" s="282" t="s">
        <v>1095</v>
      </c>
      <c r="J6" s="392"/>
      <c r="K6" s="276"/>
      <c r="L6" s="61"/>
      <c r="M6" s="424" t="s">
        <v>754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1096</v>
      </c>
      <c r="H7" s="362"/>
      <c r="I7" s="306" t="s">
        <v>1096</v>
      </c>
      <c r="J7" s="393" t="s">
        <v>257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1096</v>
      </c>
      <c r="H8" s="362"/>
      <c r="I8" s="306" t="s">
        <v>1096</v>
      </c>
      <c r="J8" s="393" t="s">
        <v>257</v>
      </c>
      <c r="K8" s="300"/>
      <c r="L8" s="61"/>
      <c r="M8" s="414" t="s">
        <v>54</v>
      </c>
      <c r="N8" s="417">
        <f>COUNTIF(E7:I28, "*YZ*")/2</f>
        <v>0</v>
      </c>
      <c r="O8" s="419" t="s">
        <v>844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257</v>
      </c>
      <c r="F9" s="306" t="s">
        <v>53</v>
      </c>
      <c r="G9" s="306" t="s">
        <v>1097</v>
      </c>
      <c r="H9" s="362"/>
      <c r="I9" s="306" t="s">
        <v>1098</v>
      </c>
      <c r="J9" s="393" t="s">
        <v>257</v>
      </c>
      <c r="K9" s="300"/>
      <c r="L9" s="61"/>
      <c r="M9" s="415" t="s">
        <v>1050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257</v>
      </c>
      <c r="F10" s="306" t="s">
        <v>53</v>
      </c>
      <c r="G10" s="306" t="s">
        <v>935</v>
      </c>
      <c r="H10" s="362"/>
      <c r="I10" s="306" t="s">
        <v>1099</v>
      </c>
      <c r="J10" s="393" t="s">
        <v>473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257</v>
      </c>
      <c r="F11" s="306" t="s">
        <v>1100</v>
      </c>
      <c r="G11" s="306" t="s">
        <v>935</v>
      </c>
      <c r="H11" s="362"/>
      <c r="I11" s="306" t="s">
        <v>1098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257</v>
      </c>
      <c r="F12" s="306" t="s">
        <v>1100</v>
      </c>
      <c r="G12" s="306" t="s">
        <v>935</v>
      </c>
      <c r="H12" s="388"/>
      <c r="I12" s="306" t="s">
        <v>1101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257</v>
      </c>
      <c r="F13" s="306" t="s">
        <v>1102</v>
      </c>
      <c r="G13" s="306" t="s">
        <v>935</v>
      </c>
      <c r="H13" s="388"/>
      <c r="I13" s="306" t="s">
        <v>1101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257</v>
      </c>
      <c r="F14" s="306" t="s">
        <v>1103</v>
      </c>
      <c r="G14" s="306" t="s">
        <v>935</v>
      </c>
      <c r="H14" s="388"/>
      <c r="I14" s="306" t="s">
        <v>1104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257</v>
      </c>
      <c r="F15" s="306" t="s">
        <v>1103</v>
      </c>
      <c r="G15" s="306" t="s">
        <v>935</v>
      </c>
      <c r="H15" s="388"/>
      <c r="I15" s="306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1106</v>
      </c>
      <c r="F16" s="306" t="s">
        <v>1103</v>
      </c>
      <c r="G16" s="306" t="s">
        <v>935</v>
      </c>
      <c r="H16" s="388"/>
      <c r="I16" s="306" t="s">
        <v>1104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1106</v>
      </c>
      <c r="F17" s="306" t="s">
        <v>1103</v>
      </c>
      <c r="G17" s="306" t="s">
        <v>1085</v>
      </c>
      <c r="H17" s="362"/>
      <c r="I17" s="306" t="s">
        <v>1104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1106</v>
      </c>
      <c r="F18" s="306" t="s">
        <v>1107</v>
      </c>
      <c r="G18" s="306" t="s">
        <v>1108</v>
      </c>
      <c r="H18" s="362"/>
      <c r="I18" s="306" t="s">
        <v>1104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955</v>
      </c>
      <c r="F19" s="306" t="s">
        <v>1109</v>
      </c>
      <c r="G19" s="306" t="s">
        <v>1108</v>
      </c>
      <c r="H19" s="388"/>
      <c r="I19" s="30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1029</v>
      </c>
      <c r="F20" s="306" t="s">
        <v>1110</v>
      </c>
      <c r="G20" s="306" t="s">
        <v>1108</v>
      </c>
      <c r="H20" s="388"/>
      <c r="I20" s="306" t="s">
        <v>1037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1111</v>
      </c>
      <c r="G21" s="306" t="s">
        <v>1053</v>
      </c>
      <c r="H21" s="388"/>
      <c r="I21" s="306" t="s">
        <v>1037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1111</v>
      </c>
      <c r="G22" s="306" t="s">
        <v>1085</v>
      </c>
      <c r="H22" s="388"/>
      <c r="I22" s="306" t="s">
        <v>1037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1111</v>
      </c>
      <c r="G23" s="306" t="s">
        <v>1112</v>
      </c>
      <c r="H23" s="388"/>
      <c r="I23" s="306" t="s">
        <v>1037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1111</v>
      </c>
      <c r="G24" s="306" t="s">
        <v>1113</v>
      </c>
      <c r="H24" s="388"/>
      <c r="I24" s="306" t="s">
        <v>1037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1114</v>
      </c>
      <c r="G25" s="306" t="s">
        <v>1113</v>
      </c>
      <c r="H25" s="388"/>
      <c r="I25" s="306" t="s">
        <v>1037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1115</v>
      </c>
      <c r="G26" s="306" t="s">
        <v>1113</v>
      </c>
      <c r="H26" s="388"/>
      <c r="I26" s="306" t="s">
        <v>935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1116</v>
      </c>
      <c r="G27" s="372" t="s">
        <v>515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1116</v>
      </c>
      <c r="G28" s="372" t="s">
        <v>515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1056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89" priority="1">
      <formula>AND(ISNUMBER(N6), N6&gt;=5, NOT(ISBLANK(O6)))</formula>
    </cfRule>
    <cfRule type="expression" dxfId="188" priority="2">
      <formula>AND(ISNUMBER(N6), N6&gt;=5)</formula>
    </cfRule>
    <cfRule type="expression" dxfId="187" priority="3">
      <formula>AND(ISNUMBER(N6), N6&lt;5, NOT(ISBLANK(O6)))</formula>
    </cfRule>
    <cfRule type="expression" dxfId="1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1117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1118</v>
      </c>
      <c r="F5" s="223" t="s">
        <v>1119</v>
      </c>
      <c r="G5" s="223" t="s">
        <v>1120</v>
      </c>
      <c r="H5" s="223" t="s">
        <v>1121</v>
      </c>
      <c r="I5" s="223" t="s">
        <v>1122</v>
      </c>
      <c r="J5" s="223" t="s">
        <v>1123</v>
      </c>
      <c r="K5" s="223" t="s">
        <v>1124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392"/>
      <c r="K6" s="276"/>
      <c r="L6" s="61"/>
      <c r="M6" s="424" t="s">
        <v>754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258</v>
      </c>
      <c r="F7" s="306" t="s">
        <v>1125</v>
      </c>
      <c r="G7" s="306" t="s">
        <v>54</v>
      </c>
      <c r="H7" s="306" t="s">
        <v>303</v>
      </c>
      <c r="I7" s="336" t="s">
        <v>1126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1039</v>
      </c>
      <c r="G8" s="306" t="s">
        <v>54</v>
      </c>
      <c r="H8" s="306" t="s">
        <v>303</v>
      </c>
      <c r="I8" s="372" t="s">
        <v>1085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1127</v>
      </c>
      <c r="G9" s="372" t="s">
        <v>257</v>
      </c>
      <c r="H9" s="306" t="s">
        <v>303</v>
      </c>
      <c r="I9" s="372" t="s">
        <v>1085</v>
      </c>
      <c r="J9" s="393"/>
      <c r="K9" s="300"/>
      <c r="L9" s="61"/>
      <c r="M9" s="415" t="s">
        <v>1050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1128</v>
      </c>
      <c r="G10" s="372" t="s">
        <v>257</v>
      </c>
      <c r="H10" s="306" t="s">
        <v>303</v>
      </c>
      <c r="I10" s="372" t="s">
        <v>1085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1128</v>
      </c>
      <c r="G11" s="213" t="s">
        <v>257</v>
      </c>
      <c r="H11" s="306" t="s">
        <v>1129</v>
      </c>
      <c r="I11" s="372" t="s">
        <v>1085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1130</v>
      </c>
      <c r="G12" s="336" t="s">
        <v>955</v>
      </c>
      <c r="H12" s="306" t="s">
        <v>1129</v>
      </c>
      <c r="I12" s="372" t="s">
        <v>1085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1106</v>
      </c>
      <c r="G13" s="336" t="s">
        <v>955</v>
      </c>
      <c r="H13" s="306" t="s">
        <v>1129</v>
      </c>
      <c r="I13" s="372" t="s">
        <v>1085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312</v>
      </c>
      <c r="G14" s="336" t="s">
        <v>955</v>
      </c>
      <c r="H14" s="306" t="s">
        <v>1129</v>
      </c>
      <c r="I14" s="372" t="s">
        <v>1085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312</v>
      </c>
      <c r="G15" s="336" t="s">
        <v>955</v>
      </c>
      <c r="H15" s="306" t="s">
        <v>1129</v>
      </c>
      <c r="I15" s="372" t="s">
        <v>1085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1131</v>
      </c>
      <c r="G16" s="336" t="s">
        <v>955</v>
      </c>
      <c r="H16" s="306" t="s">
        <v>1129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1133</v>
      </c>
      <c r="F17" s="374" t="s">
        <v>1134</v>
      </c>
      <c r="G17" s="336" t="s">
        <v>955</v>
      </c>
      <c r="H17" s="306" t="s">
        <v>1129</v>
      </c>
      <c r="I17" s="336" t="s">
        <v>256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496</v>
      </c>
      <c r="F18" s="374" t="s">
        <v>1131</v>
      </c>
      <c r="G18" s="372" t="s">
        <v>1135</v>
      </c>
      <c r="H18" s="306" t="s">
        <v>1129</v>
      </c>
      <c r="I18" s="336" t="s">
        <v>1133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496</v>
      </c>
      <c r="F19" s="374" t="s">
        <v>312</v>
      </c>
      <c r="G19" s="213" t="s">
        <v>1135</v>
      </c>
      <c r="H19" s="306" t="s">
        <v>1129</v>
      </c>
      <c r="I19" s="336" t="s">
        <v>1136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496</v>
      </c>
      <c r="F20" s="374" t="s">
        <v>312</v>
      </c>
      <c r="G20" s="213" t="s">
        <v>1137</v>
      </c>
      <c r="H20" s="306" t="s">
        <v>1129</v>
      </c>
      <c r="I20" s="372" t="s">
        <v>1138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1139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496</v>
      </c>
      <c r="F21" s="374" t="s">
        <v>1140</v>
      </c>
      <c r="G21" s="213" t="s">
        <v>1106</v>
      </c>
      <c r="H21" s="336" t="s">
        <v>1141</v>
      </c>
      <c r="I21" s="372" t="s">
        <v>1138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496</v>
      </c>
      <c r="F22" s="374" t="s">
        <v>1140</v>
      </c>
      <c r="G22" s="372" t="s">
        <v>1041</v>
      </c>
      <c r="H22" s="336" t="s">
        <v>1141</v>
      </c>
      <c r="I22" s="372" t="s">
        <v>1138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496</v>
      </c>
      <c r="F23" s="374" t="s">
        <v>473</v>
      </c>
      <c r="G23" s="372" t="s">
        <v>1142</v>
      </c>
      <c r="H23" s="336" t="s">
        <v>1143</v>
      </c>
      <c r="I23" s="372" t="s">
        <v>1144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496</v>
      </c>
      <c r="F24" s="374" t="s">
        <v>473</v>
      </c>
      <c r="G24" s="372" t="s">
        <v>1145</v>
      </c>
      <c r="H24" s="336" t="s">
        <v>1143</v>
      </c>
      <c r="I24" s="372" t="s">
        <v>1144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1133</v>
      </c>
      <c r="F25" s="374" t="s">
        <v>473</v>
      </c>
      <c r="G25" s="372" t="s">
        <v>1146</v>
      </c>
      <c r="H25" s="372" t="s">
        <v>53</v>
      </c>
      <c r="I25" s="372" t="s">
        <v>1147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259</v>
      </c>
      <c r="F26" s="374" t="s">
        <v>1148</v>
      </c>
      <c r="G26" s="372" t="s">
        <v>1146</v>
      </c>
      <c r="H26" s="372" t="s">
        <v>53</v>
      </c>
      <c r="I26" s="372" t="s">
        <v>1147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259</v>
      </c>
      <c r="F27" s="374" t="s">
        <v>1148</v>
      </c>
      <c r="G27" s="372" t="s">
        <v>1146</v>
      </c>
      <c r="H27" s="372" t="s">
        <v>53</v>
      </c>
      <c r="I27" s="372" t="s">
        <v>1147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259</v>
      </c>
      <c r="F28" s="374" t="s">
        <v>1148</v>
      </c>
      <c r="G28" s="372" t="s">
        <v>1146</v>
      </c>
      <c r="H28" s="372" t="s">
        <v>53</v>
      </c>
      <c r="I28" s="372" t="s">
        <v>1147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85" priority="1">
      <formula>AND(ISNUMBER(N6), N6&gt;=5, NOT(ISBLANK(O6)))</formula>
    </cfRule>
    <cfRule type="expression" dxfId="184" priority="2">
      <formula>AND(ISNUMBER(N6), N6&gt;=5)</formula>
    </cfRule>
    <cfRule type="expression" dxfId="183" priority="3">
      <formula>AND(ISNUMBER(N6), N6&lt;5, NOT(ISBLANK(O6)))</formula>
    </cfRule>
    <cfRule type="expression" dxfId="1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1150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1151</v>
      </c>
      <c r="H5" s="223" t="s">
        <v>1152</v>
      </c>
      <c r="I5" s="223" t="s">
        <v>1153</v>
      </c>
      <c r="J5" s="360" t="s">
        <v>1154</v>
      </c>
      <c r="K5" s="223" t="s">
        <v>1155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0"/>
      <c r="K6" s="276"/>
      <c r="L6" s="61"/>
      <c r="M6" s="424" t="s">
        <v>754</v>
      </c>
      <c r="N6" s="417">
        <f>COUNTIF(E7:I28, "*Rowvan*")/2</f>
        <v>0</v>
      </c>
      <c r="O6" s="432" t="s">
        <v>1156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1157</v>
      </c>
      <c r="F7" s="373" t="s">
        <v>1039</v>
      </c>
      <c r="G7" s="372" t="s">
        <v>1157</v>
      </c>
      <c r="H7" s="336" t="s">
        <v>1016</v>
      </c>
      <c r="I7" s="336" t="s">
        <v>257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1157</v>
      </c>
      <c r="F8" s="373" t="s">
        <v>1039</v>
      </c>
      <c r="G8" s="436" t="s">
        <v>1157</v>
      </c>
      <c r="H8" s="336" t="s">
        <v>1016</v>
      </c>
      <c r="I8" s="372" t="s">
        <v>257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1157</v>
      </c>
      <c r="F9" s="372" t="s">
        <v>1039</v>
      </c>
      <c r="G9" s="302" t="s">
        <v>1158</v>
      </c>
      <c r="H9" s="336" t="s">
        <v>1016</v>
      </c>
      <c r="I9" s="372" t="s">
        <v>257</v>
      </c>
      <c r="J9" s="391"/>
      <c r="K9" s="300"/>
      <c r="L9" s="61"/>
      <c r="M9" s="415" t="s">
        <v>1050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1157</v>
      </c>
      <c r="F10" s="336" t="s">
        <v>1159</v>
      </c>
      <c r="G10" s="302" t="s">
        <v>1158</v>
      </c>
      <c r="H10" s="336" t="s">
        <v>1016</v>
      </c>
      <c r="I10" s="372" t="s">
        <v>257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1157</v>
      </c>
      <c r="F11" s="336" t="s">
        <v>1047</v>
      </c>
      <c r="G11" s="302" t="s">
        <v>1160</v>
      </c>
      <c r="H11" s="336" t="s">
        <v>1016</v>
      </c>
      <c r="I11" s="372" t="s">
        <v>257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1158</v>
      </c>
      <c r="F12" s="336" t="s">
        <v>58</v>
      </c>
      <c r="G12" s="302" t="s">
        <v>1160</v>
      </c>
      <c r="H12" s="336" t="s">
        <v>1016</v>
      </c>
      <c r="I12" s="372" t="s">
        <v>257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1158</v>
      </c>
      <c r="F13" s="434" t="s">
        <v>54</v>
      </c>
      <c r="G13" s="302" t="s">
        <v>1160</v>
      </c>
      <c r="H13" s="372" t="s">
        <v>257</v>
      </c>
      <c r="I13" s="372" t="s">
        <v>257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1158</v>
      </c>
      <c r="F14" s="435" t="s">
        <v>1161</v>
      </c>
      <c r="G14" s="302" t="s">
        <v>1160</v>
      </c>
      <c r="H14" s="372" t="s">
        <v>257</v>
      </c>
      <c r="I14" s="372" t="s">
        <v>257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1158</v>
      </c>
      <c r="F15" s="435" t="s">
        <v>1161</v>
      </c>
      <c r="G15" s="302" t="s">
        <v>54</v>
      </c>
      <c r="H15" s="372" t="s">
        <v>257</v>
      </c>
      <c r="I15" s="372" t="s">
        <v>257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1162</v>
      </c>
      <c r="F16" s="374" t="s">
        <v>1161</v>
      </c>
      <c r="G16" s="355" t="s">
        <v>54</v>
      </c>
      <c r="H16" s="372" t="s">
        <v>1163</v>
      </c>
      <c r="I16" s="372" t="s">
        <v>257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1162</v>
      </c>
      <c r="F17" s="306" t="s">
        <v>1165</v>
      </c>
      <c r="G17" s="336" t="s">
        <v>496</v>
      </c>
      <c r="H17" s="372" t="s">
        <v>455</v>
      </c>
      <c r="I17" s="372" t="s">
        <v>54</v>
      </c>
      <c r="J17" s="391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1166</v>
      </c>
      <c r="F18" s="374" t="s">
        <v>1161</v>
      </c>
      <c r="G18" s="372" t="s">
        <v>496</v>
      </c>
      <c r="H18" s="372" t="s">
        <v>1167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455</v>
      </c>
      <c r="F19" s="374" t="s">
        <v>1168</v>
      </c>
      <c r="G19" s="372" t="s">
        <v>496</v>
      </c>
      <c r="H19" s="372" t="s">
        <v>1167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1169</v>
      </c>
      <c r="F20" s="374" t="s">
        <v>1170</v>
      </c>
      <c r="G20" s="372" t="s">
        <v>496</v>
      </c>
      <c r="H20" s="372" t="s">
        <v>1167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1169</v>
      </c>
      <c r="F21" s="374" t="s">
        <v>1171</v>
      </c>
      <c r="G21" s="372" t="s">
        <v>496</v>
      </c>
      <c r="H21" s="372" t="s">
        <v>1172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1169</v>
      </c>
      <c r="F22" s="374" t="s">
        <v>1171</v>
      </c>
      <c r="G22" s="437" t="s">
        <v>1173</v>
      </c>
      <c r="H22" s="372" t="s">
        <v>1172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1174</v>
      </c>
      <c r="G23" s="437" t="s">
        <v>1173</v>
      </c>
      <c r="H23" s="372" t="s">
        <v>1172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1174</v>
      </c>
      <c r="G24" s="370" t="s">
        <v>56</v>
      </c>
      <c r="H24" s="372" t="s">
        <v>1050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1175</v>
      </c>
      <c r="G25" s="370" t="s">
        <v>56</v>
      </c>
      <c r="H25" s="372" t="s">
        <v>1050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81" priority="1">
      <formula>AND(ISNUMBER(N6), N6&gt;=5, NOT(ISBLANK(O6)))</formula>
    </cfRule>
    <cfRule type="expression" dxfId="180" priority="2">
      <formula>AND(ISNUMBER(N6), N6&gt;=5)</formula>
    </cfRule>
    <cfRule type="expression" dxfId="179" priority="3">
      <formula>AND(ISNUMBER(N6), N6&lt;5, NOT(ISBLANK(O6)))</formula>
    </cfRule>
    <cfRule type="expression" dxfId="1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1178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1179</v>
      </c>
      <c r="F6" s="282" t="s">
        <v>1179</v>
      </c>
      <c r="G6" s="282" t="s">
        <v>1179</v>
      </c>
      <c r="H6" s="282" t="s">
        <v>1179</v>
      </c>
      <c r="I6" s="282" t="s">
        <v>1179</v>
      </c>
      <c r="J6" s="298"/>
      <c r="K6" s="276"/>
      <c r="L6" s="61"/>
      <c r="M6" s="424" t="s">
        <v>754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1180</v>
      </c>
      <c r="F7" s="373" t="s">
        <v>1181</v>
      </c>
      <c r="G7" s="372" t="s">
        <v>1182</v>
      </c>
      <c r="H7" s="336" t="s">
        <v>1182</v>
      </c>
      <c r="I7" s="336" t="s">
        <v>1182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1180</v>
      </c>
      <c r="F8" s="306" t="s">
        <v>989</v>
      </c>
      <c r="G8" s="372" t="s">
        <v>1182</v>
      </c>
      <c r="H8" s="372" t="s">
        <v>257</v>
      </c>
      <c r="I8" s="372" t="s">
        <v>257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989</v>
      </c>
      <c r="F9" s="306" t="s">
        <v>1183</v>
      </c>
      <c r="G9" s="372" t="s">
        <v>1184</v>
      </c>
      <c r="H9" s="372" t="s">
        <v>257</v>
      </c>
      <c r="I9" s="372" t="s">
        <v>257</v>
      </c>
      <c r="J9" s="318"/>
      <c r="K9" s="300"/>
      <c r="L9" s="61"/>
      <c r="M9" s="415" t="s">
        <v>1050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989</v>
      </c>
      <c r="F10" s="306" t="s">
        <v>1183</v>
      </c>
      <c r="G10" s="372" t="s">
        <v>1185</v>
      </c>
      <c r="H10" s="372" t="s">
        <v>257</v>
      </c>
      <c r="I10" s="372" t="s">
        <v>257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989</v>
      </c>
      <c r="F11" s="306" t="s">
        <v>1183</v>
      </c>
      <c r="G11" s="372" t="s">
        <v>1185</v>
      </c>
      <c r="H11" s="372" t="s">
        <v>257</v>
      </c>
      <c r="I11" s="372" t="s">
        <v>257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989</v>
      </c>
      <c r="F12" s="431" t="s">
        <v>58</v>
      </c>
      <c r="G12" s="372" t="s">
        <v>1185</v>
      </c>
      <c r="H12" s="372" t="s">
        <v>257</v>
      </c>
      <c r="I12" s="372" t="s">
        <v>955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989</v>
      </c>
      <c r="F13" s="373" t="s">
        <v>58</v>
      </c>
      <c r="G13" s="372" t="s">
        <v>1185</v>
      </c>
      <c r="H13" s="372" t="s">
        <v>257</v>
      </c>
      <c r="I13" s="372" t="s">
        <v>955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1186</v>
      </c>
      <c r="F14" s="430" t="s">
        <v>1187</v>
      </c>
      <c r="G14" s="372" t="s">
        <v>1185</v>
      </c>
      <c r="H14" s="372" t="s">
        <v>257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1186</v>
      </c>
      <c r="F15" s="374" t="s">
        <v>56</v>
      </c>
      <c r="G15" s="372" t="s">
        <v>1185</v>
      </c>
      <c r="H15" s="372" t="s">
        <v>257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989</v>
      </c>
      <c r="F16" s="374" t="s">
        <v>1161</v>
      </c>
      <c r="G16" s="372" t="s">
        <v>1163</v>
      </c>
      <c r="H16" s="372" t="s">
        <v>257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1188</v>
      </c>
      <c r="F17" s="374" t="s">
        <v>1161</v>
      </c>
      <c r="G17" s="372" t="s">
        <v>1163</v>
      </c>
      <c r="H17" s="336" t="s">
        <v>53</v>
      </c>
      <c r="I17" s="372" t="s">
        <v>56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312</v>
      </c>
      <c r="F18" s="374" t="s">
        <v>1161</v>
      </c>
      <c r="G18" s="372" t="s">
        <v>1163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312</v>
      </c>
      <c r="F19" s="374" t="s">
        <v>56</v>
      </c>
      <c r="G19" s="372" t="s">
        <v>1189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312</v>
      </c>
      <c r="F20" s="374" t="s">
        <v>56</v>
      </c>
      <c r="G20" s="372" t="s">
        <v>1189</v>
      </c>
      <c r="H20" s="336" t="s">
        <v>53</v>
      </c>
      <c r="I20" s="336" t="s">
        <v>1190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312</v>
      </c>
      <c r="F21" s="374" t="s">
        <v>754</v>
      </c>
      <c r="G21" s="372" t="s">
        <v>1191</v>
      </c>
      <c r="H21" s="336" t="s">
        <v>53</v>
      </c>
      <c r="I21" s="336" t="s">
        <v>1190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312</v>
      </c>
      <c r="F22" s="374" t="s">
        <v>754</v>
      </c>
      <c r="G22" s="372" t="s">
        <v>1191</v>
      </c>
      <c r="H22" s="336" t="s">
        <v>53</v>
      </c>
      <c r="I22" s="336" t="s">
        <v>1190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1186</v>
      </c>
      <c r="F23" s="374" t="s">
        <v>1193</v>
      </c>
      <c r="G23" s="372" t="s">
        <v>1194</v>
      </c>
      <c r="H23" s="336" t="s">
        <v>53</v>
      </c>
      <c r="I23" s="336" t="s">
        <v>1190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1186</v>
      </c>
      <c r="F24" s="374" t="s">
        <v>1193</v>
      </c>
      <c r="G24" s="372" t="s">
        <v>1195</v>
      </c>
      <c r="H24" s="374" t="s">
        <v>984</v>
      </c>
      <c r="I24" s="336" t="s">
        <v>955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1186</v>
      </c>
      <c r="F25" s="374" t="s">
        <v>1196</v>
      </c>
      <c r="G25" s="372" t="s">
        <v>1197</v>
      </c>
      <c r="H25" s="374" t="s">
        <v>984</v>
      </c>
      <c r="I25" s="336" t="s">
        <v>955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1186</v>
      </c>
      <c r="F26" s="374" t="s">
        <v>1196</v>
      </c>
      <c r="G26" s="372" t="s">
        <v>1197</v>
      </c>
      <c r="H26" s="374" t="s">
        <v>984</v>
      </c>
      <c r="I26" s="336" t="s">
        <v>955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1196</v>
      </c>
      <c r="G27" s="372" t="s">
        <v>1197</v>
      </c>
      <c r="H27" s="374" t="s">
        <v>984</v>
      </c>
      <c r="I27" s="336" t="s">
        <v>955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1196</v>
      </c>
      <c r="G28" s="372" t="s">
        <v>1197</v>
      </c>
      <c r="H28" s="374" t="s">
        <v>984</v>
      </c>
      <c r="I28" s="336" t="s">
        <v>955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1198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7" priority="1">
      <formula>AND(ISNUMBER(N6), N6&gt;=5, NOT(ISBLANK(O6)))</formula>
    </cfRule>
    <cfRule type="expression" dxfId="176" priority="2">
      <formula>AND(ISNUMBER(N6), N6&gt;=5)</formula>
    </cfRule>
    <cfRule type="expression" dxfId="175" priority="3">
      <formula>AND(ISNUMBER(N6), N6&lt;5, NOT(ISBLANK(O6)))</formula>
    </cfRule>
    <cfRule type="expression" dxfId="1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1199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360" t="s">
        <v>1203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1058</v>
      </c>
      <c r="F6" s="427" t="s">
        <v>1058</v>
      </c>
      <c r="G6" s="429" t="s">
        <v>1058</v>
      </c>
      <c r="H6" s="428"/>
      <c r="I6" s="282" t="s">
        <v>1058</v>
      </c>
      <c r="J6" s="298"/>
      <c r="K6" s="276"/>
      <c r="L6" s="61"/>
      <c r="M6" s="424" t="s">
        <v>754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1041</v>
      </c>
      <c r="F7" s="336" t="s">
        <v>1204</v>
      </c>
      <c r="G7" s="374" t="s">
        <v>1041</v>
      </c>
      <c r="H7" s="362"/>
      <c r="I7" s="336" t="s">
        <v>1041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1205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1204</v>
      </c>
      <c r="G8" s="374" t="s">
        <v>1041</v>
      </c>
      <c r="H8" s="362"/>
      <c r="I8" s="336" t="s">
        <v>1041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1204</v>
      </c>
      <c r="G9" s="374" t="s">
        <v>1041</v>
      </c>
      <c r="H9" s="362"/>
      <c r="I9" s="336" t="s">
        <v>1206</v>
      </c>
      <c r="J9" s="318"/>
      <c r="K9" s="300"/>
      <c r="L9" s="61"/>
      <c r="M9" s="415" t="s">
        <v>1050</v>
      </c>
      <c r="N9" s="417">
        <f>COUNTIF(E7:I28, "*Henry*")/2</f>
        <v>0</v>
      </c>
      <c r="O9" s="413" t="s">
        <v>1207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1204</v>
      </c>
      <c r="G10" s="374" t="s">
        <v>1041</v>
      </c>
      <c r="H10" s="362"/>
      <c r="I10" s="336" t="s">
        <v>1206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293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1204</v>
      </c>
      <c r="G11" s="374" t="s">
        <v>1041</v>
      </c>
      <c r="H11" s="362"/>
      <c r="I11" s="336" t="s">
        <v>257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1041</v>
      </c>
      <c r="G12" s="374" t="s">
        <v>1041</v>
      </c>
      <c r="H12" s="388"/>
      <c r="I12" s="336" t="s">
        <v>257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1208</v>
      </c>
      <c r="G13" s="336" t="s">
        <v>1204</v>
      </c>
      <c r="H13" s="388"/>
      <c r="I13" s="336" t="s">
        <v>257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730</v>
      </c>
      <c r="G14" s="336" t="s">
        <v>1204</v>
      </c>
      <c r="H14" s="388"/>
      <c r="I14" s="336" t="s">
        <v>257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730</v>
      </c>
      <c r="G15" s="336" t="s">
        <v>1204</v>
      </c>
      <c r="H15" s="388"/>
      <c r="I15" s="336" t="s">
        <v>1209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259</v>
      </c>
      <c r="F16" s="374" t="s">
        <v>64</v>
      </c>
      <c r="G16" s="336" t="s">
        <v>1204</v>
      </c>
      <c r="H16" s="388"/>
      <c r="I16" s="336" t="s">
        <v>1209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259</v>
      </c>
      <c r="F17" s="374" t="s">
        <v>64</v>
      </c>
      <c r="G17" s="336" t="s">
        <v>1210</v>
      </c>
      <c r="H17" s="362"/>
      <c r="I17" s="336" t="s">
        <v>1157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259</v>
      </c>
      <c r="F18" s="374" t="s">
        <v>754</v>
      </c>
      <c r="G18" s="336" t="s">
        <v>1210</v>
      </c>
      <c r="H18" s="362"/>
      <c r="I18" s="336" t="s">
        <v>1211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259</v>
      </c>
      <c r="F19" s="374" t="s">
        <v>754</v>
      </c>
      <c r="G19" s="336" t="s">
        <v>1210</v>
      </c>
      <c r="H19" s="388"/>
      <c r="I19" s="336" t="s">
        <v>1212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259</v>
      </c>
      <c r="F20" s="374" t="s">
        <v>1213</v>
      </c>
      <c r="G20" s="336" t="s">
        <v>1210</v>
      </c>
      <c r="H20" s="388"/>
      <c r="I20" s="336" t="s">
        <v>1212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259</v>
      </c>
      <c r="F21" s="374" t="s">
        <v>1213</v>
      </c>
      <c r="G21" s="336" t="s">
        <v>1210</v>
      </c>
      <c r="H21" s="388"/>
      <c r="I21" s="336" t="s">
        <v>1212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754</v>
      </c>
      <c r="F22" s="374" t="s">
        <v>1213</v>
      </c>
      <c r="G22" s="336" t="s">
        <v>1204</v>
      </c>
      <c r="H22" s="388"/>
      <c r="I22" s="336" t="s">
        <v>1212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754</v>
      </c>
      <c r="F23" s="374" t="s">
        <v>1213</v>
      </c>
      <c r="G23" s="372" t="s">
        <v>473</v>
      </c>
      <c r="H23" s="388"/>
      <c r="I23" s="336" t="s">
        <v>1212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754</v>
      </c>
      <c r="F24" s="374" t="s">
        <v>1213</v>
      </c>
      <c r="G24" s="372" t="s">
        <v>473</v>
      </c>
      <c r="H24" s="388"/>
      <c r="I24" s="336" t="s">
        <v>1215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754</v>
      </c>
      <c r="F25" s="374" t="s">
        <v>1213</v>
      </c>
      <c r="G25" s="372" t="s">
        <v>473</v>
      </c>
      <c r="H25" s="388"/>
      <c r="I25" s="336" t="s">
        <v>1216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1217</v>
      </c>
      <c r="G26" s="372" t="s">
        <v>473</v>
      </c>
      <c r="H26" s="388"/>
      <c r="I26" s="372" t="s">
        <v>1215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1217</v>
      </c>
      <c r="G27" s="372" t="s">
        <v>473</v>
      </c>
      <c r="H27" s="388"/>
      <c r="I27" s="372" t="s">
        <v>1215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1217</v>
      </c>
      <c r="G28" s="372" t="s">
        <v>473</v>
      </c>
      <c r="H28" s="388"/>
      <c r="I28" s="372" t="s">
        <v>1215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1198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3" priority="1">
      <formula>AND(ISNUMBER(N6), N6&gt;=5, NOT(ISBLANK(O6)))</formula>
    </cfRule>
    <cfRule type="expression" dxfId="172" priority="2">
      <formula>AND(ISNUMBER(N6), N6&gt;=5)</formula>
    </cfRule>
    <cfRule type="expression" dxfId="171" priority="3">
      <formula>AND(ISNUMBER(N6), N6&lt;5, NOT(ISBLANK(O6)))</formula>
    </cfRule>
    <cfRule type="expression" dxfId="1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1218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1219</v>
      </c>
      <c r="F5" s="223" t="s">
        <v>1220</v>
      </c>
      <c r="G5" s="223" t="s">
        <v>1221</v>
      </c>
      <c r="H5" s="223" t="s">
        <v>1222</v>
      </c>
      <c r="I5" s="223" t="s">
        <v>1223</v>
      </c>
      <c r="J5" s="223" t="s">
        <v>1224</v>
      </c>
      <c r="K5" s="223" t="s">
        <v>1225</v>
      </c>
      <c r="L5" s="61"/>
      <c r="M5" s="376" t="s">
        <v>80</v>
      </c>
      <c r="N5" s="404" t="s">
        <v>81</v>
      </c>
      <c r="O5" s="411" t="s">
        <v>842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97" t="s">
        <v>53</v>
      </c>
      <c r="N6" s="405">
        <f>COUNTIF(E8:I29, "*YB*")/2</f>
        <v>7</v>
      </c>
      <c r="O6" s="408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1233</v>
      </c>
      <c r="F7" s="282" t="s">
        <v>1233</v>
      </c>
      <c r="G7" s="282" t="s">
        <v>1233</v>
      </c>
      <c r="H7" s="282" t="s">
        <v>1233</v>
      </c>
      <c r="I7" s="282" t="s">
        <v>1233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1234</v>
      </c>
      <c r="F8" s="373" t="s">
        <v>55</v>
      </c>
      <c r="G8" s="372" t="s">
        <v>54</v>
      </c>
      <c r="H8" s="412" t="s">
        <v>54</v>
      </c>
      <c r="I8" s="336" t="s">
        <v>1235</v>
      </c>
      <c r="J8" s="318"/>
      <c r="K8" s="301"/>
      <c r="L8" s="61"/>
      <c r="M8" s="399" t="s">
        <v>1050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1234</v>
      </c>
      <c r="F9" s="373" t="s">
        <v>55</v>
      </c>
      <c r="G9" s="372" t="s">
        <v>54</v>
      </c>
      <c r="H9" s="370" t="s">
        <v>54</v>
      </c>
      <c r="I9" s="336" t="s">
        <v>1235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1234</v>
      </c>
      <c r="F10" s="306" t="s">
        <v>55</v>
      </c>
      <c r="G10" s="372" t="s">
        <v>306</v>
      </c>
      <c r="H10" s="370" t="s">
        <v>54</v>
      </c>
      <c r="I10" s="336" t="s">
        <v>1235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1236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1234</v>
      </c>
      <c r="F11" s="306" t="s">
        <v>1237</v>
      </c>
      <c r="G11" s="372" t="s">
        <v>306</v>
      </c>
      <c r="H11" s="370" t="s">
        <v>54</v>
      </c>
      <c r="I11" s="336" t="s">
        <v>1235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493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1234</v>
      </c>
      <c r="F12" s="306" t="s">
        <v>1237</v>
      </c>
      <c r="G12" s="372" t="s">
        <v>306</v>
      </c>
      <c r="H12" s="370" t="s">
        <v>54</v>
      </c>
      <c r="I12" s="336" t="s">
        <v>1235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1234</v>
      </c>
      <c r="F13" s="374" t="s">
        <v>1238</v>
      </c>
      <c r="G13" s="372" t="s">
        <v>54</v>
      </c>
      <c r="H13" s="370" t="s">
        <v>54</v>
      </c>
      <c r="I13" s="336" t="s">
        <v>1235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1234</v>
      </c>
      <c r="F14" s="374" t="s">
        <v>1238</v>
      </c>
      <c r="G14" s="372" t="s">
        <v>54</v>
      </c>
      <c r="H14" s="370" t="s">
        <v>54</v>
      </c>
      <c r="I14" s="336" t="s">
        <v>1235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1239</v>
      </c>
      <c r="G15" s="372" t="s">
        <v>54</v>
      </c>
      <c r="H15" s="370" t="s">
        <v>54</v>
      </c>
      <c r="I15" s="336" t="s">
        <v>1235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1239</v>
      </c>
      <c r="G16" s="372" t="s">
        <v>54</v>
      </c>
      <c r="H16" s="370" t="s">
        <v>1240</v>
      </c>
      <c r="I16" s="372" t="s">
        <v>53</v>
      </c>
      <c r="J16" s="318"/>
      <c r="K16" s="300"/>
      <c r="L16" s="61"/>
      <c r="M16" s="401" t="s">
        <v>802</v>
      </c>
      <c r="N16" s="406">
        <f>COUNTIF(E8:I29, "*Casey*")/2</f>
        <v>0</v>
      </c>
      <c r="O16" s="410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1241</v>
      </c>
      <c r="G17" s="372" t="s">
        <v>54</v>
      </c>
      <c r="H17" s="370" t="s">
        <v>1240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259</v>
      </c>
      <c r="F18" s="374" t="s">
        <v>1242</v>
      </c>
      <c r="G18" s="372" t="s">
        <v>54</v>
      </c>
      <c r="H18" s="336" t="s">
        <v>1243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259</v>
      </c>
      <c r="F19" s="374" t="s">
        <v>1244</v>
      </c>
      <c r="G19" s="372" t="s">
        <v>54</v>
      </c>
      <c r="H19" s="336" t="s">
        <v>1243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259</v>
      </c>
      <c r="F20" s="374" t="s">
        <v>1244</v>
      </c>
      <c r="G20" s="372" t="s">
        <v>54</v>
      </c>
      <c r="H20" s="336" t="s">
        <v>1243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259</v>
      </c>
      <c r="F21" s="374" t="s">
        <v>1244</v>
      </c>
      <c r="G21" s="372" t="s">
        <v>54</v>
      </c>
      <c r="H21" s="336" t="s">
        <v>1243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1244</v>
      </c>
      <c r="G22" s="372" t="s">
        <v>54</v>
      </c>
      <c r="H22" s="336" t="s">
        <v>1243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1245</v>
      </c>
      <c r="G23" s="372" t="s">
        <v>54</v>
      </c>
      <c r="H23" s="336" t="s">
        <v>1243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1246</v>
      </c>
      <c r="G24" s="370" t="s">
        <v>54</v>
      </c>
      <c r="H24" s="336" t="s">
        <v>1243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1247</v>
      </c>
      <c r="G25" s="370" t="s">
        <v>54</v>
      </c>
      <c r="H25" s="336" t="s">
        <v>1243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1247</v>
      </c>
      <c r="G26" s="370" t="s">
        <v>54</v>
      </c>
      <c r="H26" s="370" t="s">
        <v>1248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1247</v>
      </c>
      <c r="G27" s="372" t="s">
        <v>54</v>
      </c>
      <c r="H27" s="370" t="s">
        <v>1248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1247</v>
      </c>
      <c r="G28" s="372" t="s">
        <v>54</v>
      </c>
      <c r="H28" s="370" t="s">
        <v>1248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1247</v>
      </c>
      <c r="G29" s="372" t="s">
        <v>54</v>
      </c>
      <c r="H29" s="370" t="s">
        <v>1248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1249</v>
      </c>
    </row>
    <row r="51" spans="2:15" x14ac:dyDescent="0.2">
      <c r="B51" s="387" t="s">
        <v>136</v>
      </c>
      <c r="D51" t="s">
        <v>1149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69" priority="1">
      <formula>AND(ISNUMBER(N6), N6&gt;=5, NOT(ISBLANK(O6)))</formula>
    </cfRule>
    <cfRule type="expression" dxfId="168" priority="2">
      <formula>AND(ISNUMBER(N6), N6&gt;=5)</formula>
    </cfRule>
    <cfRule type="expression" dxfId="167" priority="3">
      <formula>AND(ISNUMBER(N6), N6&lt;5, NOT(ISBLANK(O6)))</formula>
    </cfRule>
    <cfRule type="expression" dxfId="166" priority="4">
      <formula>AND(ISNUMBER(N6), N6&lt;5, ISBLANK(O6))</formula>
    </cfRule>
  </conditionalFormatting>
  <conditionalFormatting sqref="N14">
    <cfRule type="expression" dxfId="165" priority="9">
      <formula>AND(ISNUMBER(N14), N14&gt;=5, NOT(ISBLANK(O15)))</formula>
    </cfRule>
    <cfRule type="expression" dxfId="164" priority="10">
      <formula>AND(ISNUMBER(N14), N14&gt;=5)</formula>
    </cfRule>
    <cfRule type="expression" dxfId="163" priority="11">
      <formula>AND(ISNUMBER(N14), N14&lt;5, NOT(ISBLANK(O15)))</formula>
    </cfRule>
    <cfRule type="expression" dxfId="162" priority="12">
      <formula>AND(ISNUMBER(N14), N14&lt;5, ISBLANK(O15))</formula>
    </cfRule>
  </conditionalFormatting>
  <conditionalFormatting sqref="N15">
    <cfRule type="expression" dxfId="161" priority="13">
      <formula>AND(ISNUMBER(N15), N15&gt;=5, NOT(ISBLANK(#REF!)))</formula>
    </cfRule>
    <cfRule type="expression" dxfId="160" priority="14">
      <formula>AND(ISNUMBER(N15), N15&gt;=5)</formula>
    </cfRule>
    <cfRule type="expression" dxfId="159" priority="15">
      <formula>AND(ISNUMBER(N15), N15&lt;5, NOT(ISBLANK(#REF!)))</formula>
    </cfRule>
    <cfRule type="expression" dxfId="15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1250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77" t="s">
        <v>53</v>
      </c>
      <c r="N6" s="383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257</v>
      </c>
      <c r="F7" s="282" t="s">
        <v>257</v>
      </c>
      <c r="G7" s="282" t="s">
        <v>257</v>
      </c>
      <c r="H7" s="282" t="s">
        <v>257</v>
      </c>
      <c r="I7" s="282" t="s">
        <v>257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989</v>
      </c>
      <c r="F8" s="373" t="s">
        <v>54</v>
      </c>
      <c r="G8" s="372" t="s">
        <v>989</v>
      </c>
      <c r="H8" s="336" t="s">
        <v>989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989</v>
      </c>
      <c r="F9" s="373" t="s">
        <v>54</v>
      </c>
      <c r="G9" s="372" t="s">
        <v>257</v>
      </c>
      <c r="H9" s="336" t="s">
        <v>989</v>
      </c>
      <c r="I9" s="372" t="s">
        <v>257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493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989</v>
      </c>
      <c r="F10" s="306" t="s">
        <v>54</v>
      </c>
      <c r="G10" s="372" t="s">
        <v>257</v>
      </c>
      <c r="H10" s="336" t="s">
        <v>989</v>
      </c>
      <c r="I10" s="372" t="s">
        <v>257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989</v>
      </c>
      <c r="F11" s="306" t="s">
        <v>54</v>
      </c>
      <c r="G11" s="372" t="s">
        <v>257</v>
      </c>
      <c r="H11" s="336" t="s">
        <v>989</v>
      </c>
      <c r="I11" s="372" t="s">
        <v>257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989</v>
      </c>
      <c r="F12" s="306" t="s">
        <v>54</v>
      </c>
      <c r="G12" s="213" t="s">
        <v>257</v>
      </c>
      <c r="H12" s="336" t="s">
        <v>989</v>
      </c>
      <c r="I12" s="372" t="s">
        <v>257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989</v>
      </c>
      <c r="F13" s="374" t="s">
        <v>1251</v>
      </c>
      <c r="G13" s="336" t="s">
        <v>989</v>
      </c>
      <c r="H13" s="372" t="s">
        <v>257</v>
      </c>
      <c r="I13" s="372" t="s">
        <v>257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989</v>
      </c>
      <c r="F14" s="374" t="s">
        <v>1251</v>
      </c>
      <c r="G14" s="336" t="s">
        <v>989</v>
      </c>
      <c r="H14" s="372" t="s">
        <v>257</v>
      </c>
      <c r="I14" s="372" t="s">
        <v>257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257</v>
      </c>
      <c r="F15" s="374" t="s">
        <v>1251</v>
      </c>
      <c r="G15" s="336" t="s">
        <v>989</v>
      </c>
      <c r="H15" s="372" t="s">
        <v>257</v>
      </c>
      <c r="I15" s="372" t="s">
        <v>257</v>
      </c>
      <c r="J15" s="318"/>
      <c r="K15" s="300"/>
      <c r="L15" s="61"/>
      <c r="M15" s="378" t="s">
        <v>802</v>
      </c>
      <c r="N15" s="384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257</v>
      </c>
      <c r="F16" s="374" t="s">
        <v>1251</v>
      </c>
      <c r="G16" s="336" t="s">
        <v>989</v>
      </c>
      <c r="H16" s="372" t="s">
        <v>257</v>
      </c>
      <c r="I16" s="372" t="s">
        <v>257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1252</v>
      </c>
      <c r="F17" s="374" t="s">
        <v>1251</v>
      </c>
      <c r="G17" s="336" t="s">
        <v>989</v>
      </c>
      <c r="H17" s="372" t="s">
        <v>257</v>
      </c>
      <c r="I17" s="372" t="s">
        <v>257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1061</v>
      </c>
      <c r="G18" s="336" t="s">
        <v>989</v>
      </c>
      <c r="H18" s="336" t="s">
        <v>989</v>
      </c>
      <c r="I18" s="336" t="s">
        <v>989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1061</v>
      </c>
      <c r="G19" s="372" t="s">
        <v>257</v>
      </c>
      <c r="H19" s="336" t="s">
        <v>989</v>
      </c>
      <c r="I19" s="336" t="s">
        <v>989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1061</v>
      </c>
      <c r="G20" s="372" t="s">
        <v>312</v>
      </c>
      <c r="H20" s="372" t="s">
        <v>1254</v>
      </c>
      <c r="I20" s="336" t="s">
        <v>989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1061</v>
      </c>
      <c r="G21" s="372" t="s">
        <v>312</v>
      </c>
      <c r="H21" s="372" t="s">
        <v>1254</v>
      </c>
      <c r="I21" s="336" t="s">
        <v>989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1061</v>
      </c>
      <c r="G22" s="372" t="s">
        <v>312</v>
      </c>
      <c r="H22" s="372" t="s">
        <v>1254</v>
      </c>
      <c r="I22" s="336" t="s">
        <v>989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1061</v>
      </c>
      <c r="G23" s="372" t="s">
        <v>312</v>
      </c>
      <c r="H23" s="372" t="s">
        <v>1254</v>
      </c>
      <c r="I23" s="336" t="s">
        <v>989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1061</v>
      </c>
      <c r="G24" s="372" t="s">
        <v>312</v>
      </c>
      <c r="H24" s="372" t="s">
        <v>1254</v>
      </c>
      <c r="I24" s="336" t="s">
        <v>989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1061</v>
      </c>
      <c r="G25" s="372" t="s">
        <v>312</v>
      </c>
      <c r="H25" s="372" t="s">
        <v>312</v>
      </c>
      <c r="I25" s="336" t="s">
        <v>989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1061</v>
      </c>
      <c r="G26" s="372" t="s">
        <v>312</v>
      </c>
      <c r="H26" s="372" t="s">
        <v>312</v>
      </c>
      <c r="I26" s="372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259</v>
      </c>
      <c r="F27" s="374" t="s">
        <v>1061</v>
      </c>
      <c r="G27" s="372" t="s">
        <v>312</v>
      </c>
      <c r="H27" s="372" t="s">
        <v>312</v>
      </c>
      <c r="I27" s="372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1061</v>
      </c>
      <c r="G28" s="372" t="s">
        <v>312</v>
      </c>
      <c r="H28" s="372" t="s">
        <v>312</v>
      </c>
      <c r="I28" s="372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955</v>
      </c>
      <c r="F29" s="374" t="s">
        <v>1061</v>
      </c>
      <c r="G29" s="372" t="s">
        <v>312</v>
      </c>
      <c r="H29" s="372" t="s">
        <v>312</v>
      </c>
      <c r="I29" s="372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1255</v>
      </c>
    </row>
    <row r="51" spans="2:15" x14ac:dyDescent="0.2">
      <c r="M51" s="61"/>
      <c r="N51" s="62"/>
      <c r="O51" s="61"/>
    </row>
    <row r="52" spans="2:15" x14ac:dyDescent="0.2">
      <c r="D52" t="s">
        <v>1256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57" priority="1">
      <formula>AND(ISNUMBER(N6), N6&gt;=5, NOT(ISBLANK(O6)))</formula>
    </cfRule>
    <cfRule type="expression" dxfId="156" priority="2">
      <formula>AND(ISNUMBER(N6), N6&gt;=5)</formula>
    </cfRule>
    <cfRule type="expression" dxfId="155" priority="3">
      <formula>AND(ISNUMBER(N6), N6&lt;5, NOT(ISBLANK(O6)))</formula>
    </cfRule>
    <cfRule type="expression" dxfId="1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1257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1259</v>
      </c>
      <c r="G12" s="371" t="s">
        <v>1258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1264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306</v>
      </c>
      <c r="G11" s="336"/>
      <c r="H11" s="358" t="s">
        <v>257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1239</v>
      </c>
      <c r="G16" s="358" t="s">
        <v>1180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1239</v>
      </c>
      <c r="G17" s="358" t="s">
        <v>1180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1239</v>
      </c>
      <c r="G18" s="306" t="s">
        <v>1180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1180</v>
      </c>
      <c r="G24" s="336"/>
      <c r="H24" s="358"/>
      <c r="I24" s="336" t="s">
        <v>1047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1180</v>
      </c>
      <c r="G25" s="336"/>
      <c r="H25" s="358"/>
      <c r="I25" s="336" t="s">
        <v>1047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1267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1260</v>
      </c>
      <c r="G13" s="336" t="s">
        <v>63</v>
      </c>
      <c r="H13" s="358" t="s">
        <v>257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257</v>
      </c>
      <c r="I15" s="358" t="s">
        <v>63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1239</v>
      </c>
      <c r="G17" s="336" t="s">
        <v>63</v>
      </c>
      <c r="H17" s="336" t="s">
        <v>257</v>
      </c>
      <c r="I17" s="336" t="s">
        <v>1275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1239</v>
      </c>
      <c r="G18" s="336" t="s">
        <v>63</v>
      </c>
      <c r="H18" s="336" t="s">
        <v>257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1276</v>
      </c>
      <c r="G20" s="336" t="s">
        <v>63</v>
      </c>
      <c r="H20" s="336" t="s">
        <v>257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1276</v>
      </c>
      <c r="G21" s="336" t="s">
        <v>63</v>
      </c>
      <c r="H21" s="358" t="s">
        <v>257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1276</v>
      </c>
      <c r="G22" s="336" t="s">
        <v>63</v>
      </c>
      <c r="H22" s="358" t="s">
        <v>257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1276</v>
      </c>
      <c r="G23" s="336" t="s">
        <v>1277</v>
      </c>
      <c r="H23" s="358" t="s">
        <v>257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1106</v>
      </c>
      <c r="F24" s="358" t="s">
        <v>1278</v>
      </c>
      <c r="G24" s="336" t="s">
        <v>58</v>
      </c>
      <c r="H24" s="358" t="s">
        <v>257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1106</v>
      </c>
      <c r="F25" s="358" t="s">
        <v>1278</v>
      </c>
      <c r="G25" s="336" t="s">
        <v>58</v>
      </c>
      <c r="H25" s="358" t="s">
        <v>257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473</v>
      </c>
      <c r="F26" s="358" t="s">
        <v>1278</v>
      </c>
      <c r="G26" s="336"/>
      <c r="H26" s="358" t="s">
        <v>257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473</v>
      </c>
      <c r="F27" s="358" t="s">
        <v>1278</v>
      </c>
      <c r="G27" s="336"/>
      <c r="H27" s="358" t="s">
        <v>257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257</v>
      </c>
      <c r="F28" s="358" t="s">
        <v>1239</v>
      </c>
      <c r="G28" s="294"/>
      <c r="H28" s="358" t="s">
        <v>1279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257</v>
      </c>
      <c r="F29" s="358" t="s">
        <v>1239</v>
      </c>
      <c r="G29" s="294"/>
      <c r="H29" s="358" t="s">
        <v>1279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1280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1281</v>
      </c>
      <c r="F5" s="223" t="s">
        <v>1282</v>
      </c>
      <c r="G5" s="360" t="s">
        <v>1283</v>
      </c>
      <c r="H5" s="223" t="s">
        <v>1284</v>
      </c>
      <c r="I5" s="223" t="s">
        <v>1285</v>
      </c>
      <c r="J5" s="223" t="s">
        <v>1286</v>
      </c>
      <c r="K5" s="223" t="s">
        <v>1287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361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1288</v>
      </c>
      <c r="G12" s="362"/>
      <c r="H12" s="358" t="s">
        <v>1277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1288</v>
      </c>
      <c r="G13" s="362"/>
      <c r="H13" s="358" t="s">
        <v>1277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1288</v>
      </c>
      <c r="G14" s="362"/>
      <c r="H14" s="358" t="s">
        <v>1289</v>
      </c>
      <c r="I14" s="358" t="s">
        <v>1290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1288</v>
      </c>
      <c r="G15" s="362"/>
      <c r="H15" s="336" t="s">
        <v>1289</v>
      </c>
      <c r="I15" s="336" t="s">
        <v>1290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1288</v>
      </c>
      <c r="G16" s="362"/>
      <c r="H16" s="336" t="s">
        <v>61</v>
      </c>
      <c r="I16" s="336" t="s">
        <v>1291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1288</v>
      </c>
      <c r="G17" s="362"/>
      <c r="H17" s="336" t="s">
        <v>61</v>
      </c>
      <c r="I17" s="336" t="s">
        <v>1291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691</v>
      </c>
      <c r="G18" s="362"/>
      <c r="H18" s="336" t="s">
        <v>61</v>
      </c>
      <c r="I18" s="336" t="s">
        <v>1291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691</v>
      </c>
      <c r="G19" s="362"/>
      <c r="H19" s="336" t="s">
        <v>63</v>
      </c>
      <c r="I19" s="336" t="s">
        <v>1292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691</v>
      </c>
      <c r="G20" s="362"/>
      <c r="H20" s="336" t="s">
        <v>63</v>
      </c>
      <c r="I20" s="336" t="s">
        <v>1292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1293</v>
      </c>
      <c r="F21" s="336" t="s">
        <v>691</v>
      </c>
      <c r="G21" s="362"/>
      <c r="H21" s="358" t="s">
        <v>63</v>
      </c>
      <c r="I21" s="358" t="s">
        <v>1294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1293</v>
      </c>
      <c r="F22" s="358" t="s">
        <v>1295</v>
      </c>
      <c r="G22" s="362"/>
      <c r="H22" s="358" t="s">
        <v>63</v>
      </c>
      <c r="I22" s="358" t="s">
        <v>1294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1293</v>
      </c>
      <c r="F23" s="358" t="s">
        <v>1295</v>
      </c>
      <c r="G23" s="362"/>
      <c r="H23" s="358" t="s">
        <v>63</v>
      </c>
      <c r="I23" s="358" t="s">
        <v>1294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1293</v>
      </c>
      <c r="F24" s="358" t="s">
        <v>1295</v>
      </c>
      <c r="G24" s="362"/>
      <c r="H24" s="358" t="s">
        <v>63</v>
      </c>
      <c r="I24" s="358" t="s">
        <v>1294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1293</v>
      </c>
      <c r="F25" s="358" t="s">
        <v>1295</v>
      </c>
      <c r="G25" s="362"/>
      <c r="H25" s="358" t="s">
        <v>63</v>
      </c>
      <c r="I25" s="358" t="s">
        <v>257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1296</v>
      </c>
      <c r="F26" s="358" t="s">
        <v>1295</v>
      </c>
      <c r="G26" s="362"/>
      <c r="H26" s="358" t="s">
        <v>63</v>
      </c>
      <c r="I26" s="358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1296</v>
      </c>
      <c r="F27" s="358" t="s">
        <v>1295</v>
      </c>
      <c r="G27" s="362"/>
      <c r="H27" s="358" t="s">
        <v>63</v>
      </c>
      <c r="I27" s="358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1296</v>
      </c>
      <c r="F28" s="358" t="s">
        <v>1295</v>
      </c>
      <c r="G28" s="321"/>
      <c r="H28" s="358" t="s">
        <v>63</v>
      </c>
      <c r="I28" s="358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1296</v>
      </c>
      <c r="F29" s="358" t="s">
        <v>1295</v>
      </c>
      <c r="G29" s="321"/>
      <c r="H29" s="358" t="s">
        <v>63</v>
      </c>
      <c r="I29" s="358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1297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1302</v>
      </c>
      <c r="F12" s="336" t="s">
        <v>62</v>
      </c>
      <c r="G12" s="336" t="s">
        <v>1302</v>
      </c>
      <c r="H12" s="336" t="s">
        <v>1302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1302</v>
      </c>
      <c r="F13" s="336" t="s">
        <v>62</v>
      </c>
      <c r="G13" s="336" t="s">
        <v>1302</v>
      </c>
      <c r="H13" s="336" t="s">
        <v>1302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1302</v>
      </c>
      <c r="F14" s="336" t="s">
        <v>62</v>
      </c>
      <c r="G14" s="336" t="s">
        <v>1302</v>
      </c>
      <c r="H14" s="336" t="s">
        <v>1302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1302</v>
      </c>
      <c r="F15" s="336" t="s">
        <v>62</v>
      </c>
      <c r="G15" s="336" t="s">
        <v>1302</v>
      </c>
      <c r="H15" s="336" t="s">
        <v>1302</v>
      </c>
      <c r="I15" s="306" t="s">
        <v>54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1302</v>
      </c>
      <c r="F16" s="336" t="s">
        <v>62</v>
      </c>
      <c r="G16" s="336" t="s">
        <v>1303</v>
      </c>
      <c r="H16" s="336" t="s">
        <v>1302</v>
      </c>
      <c r="I16" s="336" t="s">
        <v>1304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1303</v>
      </c>
      <c r="H17" s="336" t="s">
        <v>1302</v>
      </c>
      <c r="I17" s="336" t="s">
        <v>1304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1305</v>
      </c>
      <c r="G18" s="336" t="s">
        <v>1303</v>
      </c>
      <c r="H18" s="336" t="s">
        <v>1302</v>
      </c>
      <c r="I18" s="336" t="s">
        <v>1306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1305</v>
      </c>
      <c r="G19" s="336" t="s">
        <v>1303</v>
      </c>
      <c r="H19" s="336" t="s">
        <v>1303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1305</v>
      </c>
      <c r="G20" s="336" t="s">
        <v>1307</v>
      </c>
      <c r="H20" s="336" t="s">
        <v>1303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1305</v>
      </c>
      <c r="G21" s="336" t="s">
        <v>1307</v>
      </c>
      <c r="H21" s="336" t="s">
        <v>1303</v>
      </c>
      <c r="I21" s="336" t="s">
        <v>1304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1308</v>
      </c>
      <c r="G22" s="336" t="s">
        <v>1309</v>
      </c>
      <c r="H22" s="336" t="s">
        <v>1305</v>
      </c>
      <c r="I22" s="336" t="s">
        <v>1275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1308</v>
      </c>
      <c r="G23" s="336" t="s">
        <v>1310</v>
      </c>
      <c r="H23" s="336" t="s">
        <v>1305</v>
      </c>
      <c r="I23" s="336" t="s">
        <v>1311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1312</v>
      </c>
      <c r="G24" s="336" t="s">
        <v>1313</v>
      </c>
      <c r="H24" s="336" t="s">
        <v>1314</v>
      </c>
      <c r="I24" s="336" t="s">
        <v>1311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1312</v>
      </c>
      <c r="G25" s="336" t="s">
        <v>1313</v>
      </c>
      <c r="H25" s="336" t="s">
        <v>1314</v>
      </c>
      <c r="I25" s="336" t="s">
        <v>1311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1312</v>
      </c>
      <c r="G26" s="336" t="s">
        <v>1313</v>
      </c>
      <c r="H26" s="336" t="s">
        <v>1314</v>
      </c>
      <c r="I26" s="336" t="s">
        <v>1311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1312</v>
      </c>
      <c r="G27" s="336" t="s">
        <v>1313</v>
      </c>
      <c r="H27" s="336" t="s">
        <v>1314</v>
      </c>
      <c r="I27" s="336" t="s">
        <v>1315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743</v>
      </c>
      <c r="G28" s="294" t="s">
        <v>743</v>
      </c>
      <c r="H28" s="336" t="s">
        <v>61</v>
      </c>
      <c r="I28" s="336" t="s">
        <v>1311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743</v>
      </c>
      <c r="G29" s="294" t="s">
        <v>743</v>
      </c>
      <c r="H29" s="336" t="s">
        <v>61</v>
      </c>
      <c r="I29" s="336" t="s">
        <v>1311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1316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802</v>
      </c>
      <c r="F8" s="306" t="s">
        <v>1317</v>
      </c>
      <c r="G8" s="306" t="s">
        <v>802</v>
      </c>
      <c r="H8" s="306" t="s">
        <v>257</v>
      </c>
      <c r="I8" s="306"/>
      <c r="J8" s="318" t="s">
        <v>802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802</v>
      </c>
      <c r="F9" s="306" t="s">
        <v>1317</v>
      </c>
      <c r="G9" s="306" t="s">
        <v>802</v>
      </c>
      <c r="H9" s="306" t="s">
        <v>473</v>
      </c>
      <c r="I9" s="306"/>
      <c r="J9" s="318" t="s">
        <v>802</v>
      </c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802</v>
      </c>
      <c r="F10" s="306" t="s">
        <v>1317</v>
      </c>
      <c r="G10" s="306" t="s">
        <v>1318</v>
      </c>
      <c r="H10" s="306" t="s">
        <v>257</v>
      </c>
      <c r="I10" s="306" t="s">
        <v>58</v>
      </c>
      <c r="J10" s="318" t="s">
        <v>802</v>
      </c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802</v>
      </c>
      <c r="F11" s="306" t="s">
        <v>1317</v>
      </c>
      <c r="G11" s="306"/>
      <c r="H11" s="306" t="s">
        <v>257</v>
      </c>
      <c r="I11" s="306" t="s">
        <v>58</v>
      </c>
      <c r="J11" s="318" t="s">
        <v>802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1172</v>
      </c>
      <c r="G12" s="336" t="s">
        <v>62</v>
      </c>
      <c r="H12" s="336" t="s">
        <v>257</v>
      </c>
      <c r="I12" s="336"/>
      <c r="J12" s="318" t="s">
        <v>802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1172</v>
      </c>
      <c r="G13" s="336" t="s">
        <v>62</v>
      </c>
      <c r="H13" s="336" t="s">
        <v>257</v>
      </c>
      <c r="I13" s="336"/>
      <c r="J13" s="318" t="s">
        <v>802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1319</v>
      </c>
      <c r="G14" s="336" t="s">
        <v>62</v>
      </c>
      <c r="H14" s="336" t="s">
        <v>257</v>
      </c>
      <c r="I14" s="336"/>
      <c r="J14" s="318" t="s">
        <v>802</v>
      </c>
      <c r="K14" s="300"/>
      <c r="L14" s="61"/>
      <c r="M14" s="346" t="s">
        <v>61</v>
      </c>
      <c r="N14" s="327">
        <f>COUNTIF(E8:I29, "*Tai Wei*")/2</f>
        <v>0</v>
      </c>
      <c r="O14" s="224" t="s">
        <v>1320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1319</v>
      </c>
      <c r="G15" s="336" t="s">
        <v>62</v>
      </c>
      <c r="H15" s="336" t="s">
        <v>257</v>
      </c>
      <c r="I15" s="336"/>
      <c r="J15" s="318" t="s">
        <v>802</v>
      </c>
      <c r="K15" s="300"/>
      <c r="L15" s="61"/>
      <c r="M15" s="329" t="s">
        <v>802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1321</v>
      </c>
      <c r="G16" s="336" t="s">
        <v>62</v>
      </c>
      <c r="H16" s="336" t="s">
        <v>257</v>
      </c>
      <c r="I16" s="336"/>
      <c r="J16" s="318" t="s">
        <v>802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1321</v>
      </c>
      <c r="G17" s="336" t="s">
        <v>1322</v>
      </c>
      <c r="H17" s="336" t="s">
        <v>257</v>
      </c>
      <c r="I17" s="336" t="s">
        <v>257</v>
      </c>
      <c r="J17" s="318" t="s">
        <v>802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1321</v>
      </c>
      <c r="G18" s="336" t="s">
        <v>1322</v>
      </c>
      <c r="H18" s="336" t="s">
        <v>257</v>
      </c>
      <c r="I18" s="336" t="s">
        <v>257</v>
      </c>
      <c r="J18" s="318" t="s">
        <v>802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1321</v>
      </c>
      <c r="G19" s="336" t="s">
        <v>1322</v>
      </c>
      <c r="H19" s="336" t="s">
        <v>257</v>
      </c>
      <c r="I19" s="336" t="s">
        <v>1323</v>
      </c>
      <c r="J19" s="318" t="s">
        <v>802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1321</v>
      </c>
      <c r="G20" s="336" t="s">
        <v>1322</v>
      </c>
      <c r="H20" s="336" t="s">
        <v>257</v>
      </c>
      <c r="I20" s="336" t="s">
        <v>1237</v>
      </c>
      <c r="J20" s="318" t="s">
        <v>802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1321</v>
      </c>
      <c r="G21" s="336" t="s">
        <v>1322</v>
      </c>
      <c r="H21" s="336" t="s">
        <v>257</v>
      </c>
      <c r="I21" s="336" t="s">
        <v>1237</v>
      </c>
      <c r="J21" s="318" t="s">
        <v>802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1324</v>
      </c>
      <c r="G22" s="336" t="s">
        <v>1322</v>
      </c>
      <c r="H22" s="336" t="s">
        <v>257</v>
      </c>
      <c r="I22" s="355" t="s">
        <v>1323</v>
      </c>
      <c r="J22" s="318" t="s">
        <v>802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1325</v>
      </c>
      <c r="G23" s="336" t="s">
        <v>1322</v>
      </c>
      <c r="H23" s="336" t="s">
        <v>257</v>
      </c>
      <c r="I23" s="355" t="s">
        <v>1323</v>
      </c>
      <c r="J23" s="318" t="s">
        <v>802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1325</v>
      </c>
      <c r="G24" s="336" t="s">
        <v>1322</v>
      </c>
      <c r="H24" s="336" t="s">
        <v>257</v>
      </c>
      <c r="I24" s="355" t="s">
        <v>1323</v>
      </c>
      <c r="J24" s="318" t="s">
        <v>802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1325</v>
      </c>
      <c r="G25" s="336" t="s">
        <v>1322</v>
      </c>
      <c r="H25" s="336" t="s">
        <v>257</v>
      </c>
      <c r="I25" s="336"/>
      <c r="J25" s="318" t="s">
        <v>802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1325</v>
      </c>
      <c r="G26" s="336" t="s">
        <v>1326</v>
      </c>
      <c r="H26" s="336" t="s">
        <v>257</v>
      </c>
      <c r="I26" s="336" t="s">
        <v>63</v>
      </c>
      <c r="J26" s="318" t="s">
        <v>802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1325</v>
      </c>
      <c r="G27" s="336" t="s">
        <v>1326</v>
      </c>
      <c r="H27" s="336" t="s">
        <v>257</v>
      </c>
      <c r="I27" s="336" t="s">
        <v>63</v>
      </c>
      <c r="J27" s="318" t="s">
        <v>802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1325</v>
      </c>
      <c r="G28" s="336" t="s">
        <v>1326</v>
      </c>
      <c r="H28" s="336" t="s">
        <v>257</v>
      </c>
      <c r="I28" s="336"/>
      <c r="J28" s="318" t="s">
        <v>802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1325</v>
      </c>
      <c r="G29" s="294" t="s">
        <v>1326</v>
      </c>
      <c r="H29" s="336" t="s">
        <v>257</v>
      </c>
      <c r="I29" s="336"/>
      <c r="J29" s="318" t="s">
        <v>802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1327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1329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1329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1330</v>
      </c>
      <c r="G12" s="306" t="s">
        <v>59</v>
      </c>
      <c r="H12" s="306" t="s">
        <v>59</v>
      </c>
      <c r="I12" s="306" t="s">
        <v>1331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1332</v>
      </c>
      <c r="F13" s="306" t="s">
        <v>881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881</v>
      </c>
      <c r="G15" s="306"/>
      <c r="H15" s="306"/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881</v>
      </c>
      <c r="G17" s="306" t="s">
        <v>1306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1305</v>
      </c>
      <c r="F18" s="306" t="s">
        <v>881</v>
      </c>
      <c r="G18" s="306" t="s">
        <v>1306</v>
      </c>
      <c r="H18" s="306" t="s">
        <v>1333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1305</v>
      </c>
      <c r="F19" s="306" t="s">
        <v>881</v>
      </c>
      <c r="G19" s="306" t="s">
        <v>1306</v>
      </c>
      <c r="H19" s="306" t="s">
        <v>1333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1305</v>
      </c>
      <c r="F20" s="306" t="s">
        <v>881</v>
      </c>
      <c r="G20" s="306" t="s">
        <v>1306</v>
      </c>
      <c r="H20" s="306" t="s">
        <v>1333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1305</v>
      </c>
      <c r="F21" s="306" t="s">
        <v>881</v>
      </c>
      <c r="G21" s="306" t="s">
        <v>1306</v>
      </c>
      <c r="H21" s="306" t="s">
        <v>1333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1305</v>
      </c>
      <c r="F22" s="336" t="s">
        <v>1334</v>
      </c>
      <c r="G22" s="306" t="s">
        <v>1306</v>
      </c>
      <c r="H22" s="306" t="s">
        <v>1333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1305</v>
      </c>
      <c r="F23" s="336" t="s">
        <v>1335</v>
      </c>
      <c r="G23" s="306" t="s">
        <v>1306</v>
      </c>
      <c r="H23" s="306" t="s">
        <v>1333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1305</v>
      </c>
      <c r="F24" s="336" t="s">
        <v>1335</v>
      </c>
      <c r="G24" s="306" t="s">
        <v>1260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1305</v>
      </c>
      <c r="F25" s="336" t="s">
        <v>1335</v>
      </c>
      <c r="G25" s="306" t="s">
        <v>1260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1305</v>
      </c>
      <c r="F26" s="336" t="s">
        <v>1335</v>
      </c>
      <c r="G26" s="306" t="s">
        <v>1260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1305</v>
      </c>
      <c r="F27" s="336" t="s">
        <v>1335</v>
      </c>
      <c r="G27" s="306" t="s">
        <v>1260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1336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709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1050</v>
      </c>
      <c r="F12" s="306" t="s">
        <v>58</v>
      </c>
      <c r="G12" s="306"/>
      <c r="H12" s="306" t="s">
        <v>709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1050</v>
      </c>
      <c r="F13" s="306" t="s">
        <v>58</v>
      </c>
      <c r="G13" s="306" t="s">
        <v>60</v>
      </c>
      <c r="H13" s="306" t="s">
        <v>1344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1050</v>
      </c>
      <c r="F14" s="306" t="s">
        <v>58</v>
      </c>
      <c r="G14" t="s">
        <v>60</v>
      </c>
      <c r="H14" s="306" t="s">
        <v>709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1050</v>
      </c>
      <c r="F16" s="306" t="s">
        <v>58</v>
      </c>
      <c r="G16" s="335" t="s">
        <v>60</v>
      </c>
      <c r="H16" s="306" t="s">
        <v>1345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1050</v>
      </c>
      <c r="F18" s="336" t="s">
        <v>1347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1050</v>
      </c>
      <c r="F19" s="336" t="s">
        <v>1347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1050</v>
      </c>
      <c r="F20" s="336" t="s">
        <v>1347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1050</v>
      </c>
      <c r="F21" s="336" t="s">
        <v>1347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1050</v>
      </c>
      <c r="F22" s="336" t="s">
        <v>1348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1349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1276</v>
      </c>
      <c r="F26" s="336" t="s">
        <v>1350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1351</v>
      </c>
      <c r="F27" s="336" t="s">
        <v>1350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1351</v>
      </c>
      <c r="F28" s="336" t="s">
        <v>1352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1351</v>
      </c>
      <c r="F29" s="336" t="s">
        <v>1353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1354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1355</v>
      </c>
      <c r="G5" s="223" t="s">
        <v>1356</v>
      </c>
      <c r="H5" s="223" t="s">
        <v>1357</v>
      </c>
      <c r="I5" s="223" t="s">
        <v>1358</v>
      </c>
      <c r="J5" s="223" t="s">
        <v>1359</v>
      </c>
      <c r="K5" s="223" t="s">
        <v>1360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1361</v>
      </c>
      <c r="H8" s="306" t="s">
        <v>1362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1361</v>
      </c>
      <c r="H9" s="306" t="s">
        <v>1362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1361</v>
      </c>
      <c r="H10" s="306" t="s">
        <v>1362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1361</v>
      </c>
      <c r="H11" s="306" t="s">
        <v>1362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1328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802</v>
      </c>
      <c r="G12" s="306" t="s">
        <v>1361</v>
      </c>
      <c r="H12" s="306" t="s">
        <v>1362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802</v>
      </c>
      <c r="G13" s="306" t="s">
        <v>1361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1363</v>
      </c>
      <c r="F14" s="302" t="s">
        <v>802</v>
      </c>
      <c r="G14" s="306" t="s">
        <v>1361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1363</v>
      </c>
      <c r="F15" s="302" t="s">
        <v>802</v>
      </c>
      <c r="G15" s="306" t="s">
        <v>1361</v>
      </c>
      <c r="H15" s="306" t="s">
        <v>60</v>
      </c>
      <c r="I15" s="306"/>
      <c r="J15" s="318"/>
      <c r="K15" s="300"/>
      <c r="L15" s="61"/>
      <c r="M15" s="329" t="s">
        <v>802</v>
      </c>
      <c r="N15" s="326">
        <f>COUNTIF(E3:K25, "*Casey*")/2</f>
        <v>2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1363</v>
      </c>
      <c r="F18" s="336" t="s">
        <v>59</v>
      </c>
      <c r="G18" s="335" t="s">
        <v>1364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1366</v>
      </c>
      <c r="G24" s="336" t="s">
        <v>59</v>
      </c>
      <c r="H24" s="336" t="s">
        <v>362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1366</v>
      </c>
      <c r="G25" s="336" t="s">
        <v>59</v>
      </c>
      <c r="H25" s="336" t="s">
        <v>362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1366</v>
      </c>
      <c r="G26" s="336" t="s">
        <v>59</v>
      </c>
      <c r="H26" s="336" t="s">
        <v>362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1367</v>
      </c>
      <c r="F27" s="336" t="s">
        <v>1366</v>
      </c>
      <c r="G27" s="336" t="s">
        <v>59</v>
      </c>
      <c r="H27" s="336" t="s">
        <v>362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1367</v>
      </c>
      <c r="F28" s="336" t="s">
        <v>1368</v>
      </c>
      <c r="G28" s="336" t="s">
        <v>59</v>
      </c>
      <c r="H28" s="336" t="s">
        <v>1369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1367</v>
      </c>
      <c r="F29" s="336" t="s">
        <v>1368</v>
      </c>
      <c r="G29" s="294" t="s">
        <v>59</v>
      </c>
      <c r="H29" s="336" t="s">
        <v>1369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 t="s">
        <v>58</v>
      </c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1370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306</v>
      </c>
      <c r="G8" s="306" t="s">
        <v>58</v>
      </c>
      <c r="H8" s="306"/>
      <c r="I8" s="306" t="s">
        <v>1047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306</v>
      </c>
      <c r="G9" s="306" t="s">
        <v>58</v>
      </c>
      <c r="H9" s="306"/>
      <c r="I9" s="306" t="s">
        <v>1047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306</v>
      </c>
      <c r="G10" s="306" t="s">
        <v>58</v>
      </c>
      <c r="H10" s="306"/>
      <c r="I10" s="306" t="s">
        <v>1371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306</v>
      </c>
      <c r="G11" s="306"/>
      <c r="H11" s="306"/>
      <c r="I11" s="306" t="s">
        <v>1371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1373</v>
      </c>
      <c r="G14" s="335"/>
      <c r="H14" s="306" t="s">
        <v>1374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1373</v>
      </c>
      <c r="G15" s="335"/>
      <c r="H15" s="306" t="s">
        <v>1374</v>
      </c>
      <c r="I15" s="306" t="s">
        <v>61</v>
      </c>
      <c r="J15" s="318"/>
      <c r="K15" s="300"/>
      <c r="L15" s="61"/>
      <c r="M15" s="329" t="s">
        <v>802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1375</v>
      </c>
      <c r="I16" s="306" t="s">
        <v>1376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1377</v>
      </c>
      <c r="G17" s="335" t="s">
        <v>64</v>
      </c>
      <c r="H17" s="306" t="s">
        <v>1375</v>
      </c>
      <c r="I17" s="306" t="s">
        <v>1376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1364</v>
      </c>
      <c r="G18" s="335" t="s">
        <v>64</v>
      </c>
      <c r="H18" s="306" t="s">
        <v>1375</v>
      </c>
      <c r="I18" s="336" t="s">
        <v>1378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1364</v>
      </c>
      <c r="G19" s="335" t="s">
        <v>64</v>
      </c>
      <c r="H19" s="306" t="s">
        <v>1375</v>
      </c>
      <c r="I19" s="336" t="s">
        <v>1379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1364</v>
      </c>
      <c r="G20" s="347" t="s">
        <v>64</v>
      </c>
      <c r="H20" s="336" t="s">
        <v>1380</v>
      </c>
      <c r="I20" s="336" t="s">
        <v>1379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1364</v>
      </c>
      <c r="G21" s="302" t="s">
        <v>64</v>
      </c>
      <c r="H21" s="336" t="s">
        <v>1380</v>
      </c>
      <c r="I21" s="336" t="s">
        <v>1379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1364</v>
      </c>
      <c r="G22" s="302" t="s">
        <v>64</v>
      </c>
      <c r="H22" s="336" t="s">
        <v>1380</v>
      </c>
      <c r="I22" s="336" t="s">
        <v>1379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1381</v>
      </c>
      <c r="G23" s="302" t="s">
        <v>64</v>
      </c>
      <c r="H23" s="336" t="s">
        <v>1380</v>
      </c>
      <c r="I23" s="336" t="s">
        <v>1379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1381</v>
      </c>
      <c r="G24" s="336" t="s">
        <v>1329</v>
      </c>
      <c r="H24" s="336" t="s">
        <v>1382</v>
      </c>
      <c r="I24" s="336" t="s">
        <v>1379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1381</v>
      </c>
      <c r="G25" s="336" t="s">
        <v>1329</v>
      </c>
      <c r="H25" s="336" t="s">
        <v>1382</v>
      </c>
      <c r="I25" s="336" t="s">
        <v>1379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1383</v>
      </c>
      <c r="G26" s="336" t="s">
        <v>1331</v>
      </c>
      <c r="H26" s="336" t="s">
        <v>1384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1385</v>
      </c>
      <c r="G27" s="336" t="s">
        <v>1331</v>
      </c>
      <c r="H27" s="336" t="s">
        <v>1386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1385</v>
      </c>
      <c r="G28" s="336" t="s">
        <v>1387</v>
      </c>
      <c r="H28" s="336" t="s">
        <v>1386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1385</v>
      </c>
      <c r="G29" s="294" t="s">
        <v>56</v>
      </c>
      <c r="H29" s="336" t="s">
        <v>1388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 t="s">
        <v>58</v>
      </c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1389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1390</v>
      </c>
      <c r="F5" s="223" t="s">
        <v>1391</v>
      </c>
      <c r="G5" s="223" t="s">
        <v>1392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06" t="s">
        <v>60</v>
      </c>
      <c r="H8" s="306" t="s">
        <v>1361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06" t="s">
        <v>60</v>
      </c>
      <c r="H9" s="306" t="s">
        <v>1361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1234</v>
      </c>
      <c r="G10" s="306" t="s">
        <v>60</v>
      </c>
      <c r="H10" s="306" t="s">
        <v>1361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1333</v>
      </c>
      <c r="G13" s="340" t="s">
        <v>55</v>
      </c>
      <c r="H13" s="306" t="s">
        <v>1394</v>
      </c>
      <c r="I13" s="306" t="s">
        <v>1234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1239</v>
      </c>
      <c r="F14" s="336" t="s">
        <v>1395</v>
      </c>
      <c r="G14" s="335" t="s">
        <v>60</v>
      </c>
      <c r="H14" s="338" t="s">
        <v>59</v>
      </c>
      <c r="I14" s="306" t="s">
        <v>1396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1397</v>
      </c>
      <c r="G15" s="302" t="s">
        <v>60</v>
      </c>
      <c r="H15" s="338" t="s">
        <v>1398</v>
      </c>
      <c r="I15" s="306" t="s">
        <v>1396</v>
      </c>
      <c r="J15" s="299"/>
      <c r="K15" s="300"/>
      <c r="L15" s="61"/>
      <c r="M15" s="330" t="s">
        <v>802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1397</v>
      </c>
      <c r="G16" s="302" t="s">
        <v>60</v>
      </c>
      <c r="H16" s="338" t="s">
        <v>59</v>
      </c>
      <c r="I16" s="306" t="s">
        <v>1396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1399</v>
      </c>
      <c r="F17" s="336" t="s">
        <v>1400</v>
      </c>
      <c r="G17" s="302" t="s">
        <v>60</v>
      </c>
      <c r="H17" s="306" t="s">
        <v>60</v>
      </c>
      <c r="I17" s="306" t="s">
        <v>1401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1402</v>
      </c>
      <c r="F18" s="336" t="s">
        <v>1403</v>
      </c>
      <c r="G18" s="302" t="s">
        <v>60</v>
      </c>
      <c r="H18" s="306" t="s">
        <v>60</v>
      </c>
      <c r="I18" s="306" t="s">
        <v>1401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1" t="s">
        <v>58</v>
      </c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1404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1405</v>
      </c>
      <c r="F5" s="223" t="s">
        <v>1406</v>
      </c>
      <c r="G5" s="223" t="s">
        <v>1407</v>
      </c>
      <c r="H5" s="223" t="s">
        <v>1408</v>
      </c>
      <c r="I5" s="223" t="s">
        <v>1409</v>
      </c>
      <c r="J5" s="223" t="s">
        <v>1410</v>
      </c>
      <c r="K5" s="223" t="s">
        <v>1411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1377</v>
      </c>
      <c r="H8" s="306" t="s">
        <v>1361</v>
      </c>
      <c r="I8" s="306" t="s">
        <v>1361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1361</v>
      </c>
      <c r="I9" s="306" t="s">
        <v>1361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1361</v>
      </c>
      <c r="I10" s="306" t="s">
        <v>1412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1180</v>
      </c>
      <c r="G11" s="306" t="s">
        <v>59</v>
      </c>
      <c r="H11" s="306" t="s">
        <v>1361</v>
      </c>
      <c r="I11" s="306" t="s">
        <v>355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1361</v>
      </c>
      <c r="I12" s="306" t="s">
        <v>355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1413</v>
      </c>
      <c r="G13" s="340" t="s">
        <v>1414</v>
      </c>
      <c r="H13" s="306" t="s">
        <v>1361</v>
      </c>
      <c r="I13" s="306" t="s">
        <v>1415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1416</v>
      </c>
      <c r="G14" s="335" t="s">
        <v>1317</v>
      </c>
      <c r="H14" s="338" t="s">
        <v>60</v>
      </c>
      <c r="I14" s="306" t="s">
        <v>1417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1418</v>
      </c>
      <c r="G15" s="302" t="s">
        <v>1419</v>
      </c>
      <c r="H15" s="338" t="s">
        <v>60</v>
      </c>
      <c r="I15" s="306" t="s">
        <v>1420</v>
      </c>
      <c r="J15" s="299"/>
      <c r="K15" s="300"/>
      <c r="L15" s="61"/>
      <c r="M15" s="330" t="s">
        <v>802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1421</v>
      </c>
      <c r="G16" s="302" t="s">
        <v>1422</v>
      </c>
      <c r="H16" s="338" t="s">
        <v>1361</v>
      </c>
      <c r="I16" s="306" t="s">
        <v>1379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362</v>
      </c>
      <c r="F17" s="336" t="s">
        <v>64</v>
      </c>
      <c r="G17" s="302" t="s">
        <v>1423</v>
      </c>
      <c r="H17" s="306" t="s">
        <v>61</v>
      </c>
      <c r="I17" s="306" t="s">
        <v>1369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1424</v>
      </c>
      <c r="F18" s="336" t="s">
        <v>1425</v>
      </c>
      <c r="G18" s="302" t="s">
        <v>1426</v>
      </c>
      <c r="H18" s="306" t="s">
        <v>61</v>
      </c>
      <c r="I18" s="306" t="s">
        <v>362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362</v>
      </c>
      <c r="F19" s="337"/>
      <c r="G19" s="274"/>
      <c r="H19" s="339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1" t="s">
        <v>58</v>
      </c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1427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1428</v>
      </c>
      <c r="F5" s="223" t="s">
        <v>1429</v>
      </c>
      <c r="G5" s="223" t="s">
        <v>1430</v>
      </c>
      <c r="H5" s="223" t="s">
        <v>1431</v>
      </c>
      <c r="I5" s="223" t="s">
        <v>1432</v>
      </c>
      <c r="J5" s="223" t="s">
        <v>1433</v>
      </c>
      <c r="K5" s="223" t="s">
        <v>1434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259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259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385</v>
      </c>
      <c r="G13" s="212" t="s">
        <v>59</v>
      </c>
      <c r="H13" s="306" t="s">
        <v>60</v>
      </c>
      <c r="I13" s="306" t="s">
        <v>1436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306</v>
      </c>
      <c r="F14" s="306" t="s">
        <v>1437</v>
      </c>
      <c r="G14" s="302" t="s">
        <v>62</v>
      </c>
      <c r="H14" s="306" t="s">
        <v>1438</v>
      </c>
      <c r="I14" s="306" t="s">
        <v>1439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1440</v>
      </c>
      <c r="G15" s="302" t="s">
        <v>1441</v>
      </c>
      <c r="H15" s="306" t="s">
        <v>1438</v>
      </c>
      <c r="I15" s="306" t="s">
        <v>1436</v>
      </c>
      <c r="J15" s="299" t="s">
        <v>56</v>
      </c>
      <c r="K15" s="299" t="s">
        <v>56</v>
      </c>
      <c r="L15" s="61"/>
      <c r="M15" s="330" t="s">
        <v>802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1442</v>
      </c>
      <c r="G16" s="302" t="s">
        <v>1441</v>
      </c>
      <c r="H16" s="306" t="s">
        <v>1443</v>
      </c>
      <c r="I16" s="306" t="s">
        <v>1436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1444</v>
      </c>
      <c r="G17" s="212" t="s">
        <v>1445</v>
      </c>
      <c r="H17" s="306" t="s">
        <v>1446</v>
      </c>
      <c r="I17" s="306" t="s">
        <v>1241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1289</v>
      </c>
      <c r="F18" s="306" t="s">
        <v>1444</v>
      </c>
      <c r="G18" s="212" t="s">
        <v>1445</v>
      </c>
      <c r="H18" s="306" t="s">
        <v>1447</v>
      </c>
      <c r="I18" s="306" t="s">
        <v>1448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1449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1"/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1450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1451</v>
      </c>
      <c r="K5" s="223" t="s">
        <v>1452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32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1317</v>
      </c>
      <c r="F8" s="306" t="s">
        <v>802</v>
      </c>
      <c r="G8" s="316" t="s">
        <v>802</v>
      </c>
      <c r="H8" s="306" t="s">
        <v>60</v>
      </c>
      <c r="I8" s="306" t="s">
        <v>630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1317</v>
      </c>
      <c r="F10" s="306" t="s">
        <v>256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1317</v>
      </c>
      <c r="F11" s="306" t="s">
        <v>1453</v>
      </c>
      <c r="G11" s="316" t="s">
        <v>1454</v>
      </c>
      <c r="H11" s="306" t="s">
        <v>630</v>
      </c>
      <c r="I11" s="306" t="s">
        <v>1455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1456</v>
      </c>
      <c r="G12" s="316" t="s">
        <v>1454</v>
      </c>
      <c r="H12" s="306" t="s">
        <v>630</v>
      </c>
      <c r="I12" s="306" t="s">
        <v>1455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497</v>
      </c>
      <c r="F13" s="306" t="s">
        <v>1457</v>
      </c>
      <c r="G13" s="212" t="s">
        <v>775</v>
      </c>
      <c r="H13" s="306" t="s">
        <v>630</v>
      </c>
      <c r="I13" s="306" t="s">
        <v>1458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497</v>
      </c>
      <c r="F14" s="306" t="s">
        <v>1459</v>
      </c>
      <c r="G14" s="302" t="s">
        <v>1460</v>
      </c>
      <c r="H14" s="306" t="s">
        <v>499</v>
      </c>
      <c r="I14" s="306" t="s">
        <v>1461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677</v>
      </c>
      <c r="F15" s="306" t="s">
        <v>1463</v>
      </c>
      <c r="G15" s="302" t="s">
        <v>1464</v>
      </c>
      <c r="H15" s="306" t="s">
        <v>1465</v>
      </c>
      <c r="I15" s="306" t="s">
        <v>1466</v>
      </c>
      <c r="J15" s="299"/>
      <c r="K15" s="300"/>
      <c r="L15" s="61"/>
      <c r="M15" s="330" t="s">
        <v>802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677</v>
      </c>
      <c r="F16" s="306" t="s">
        <v>1467</v>
      </c>
      <c r="G16" s="302" t="s">
        <v>1464</v>
      </c>
      <c r="H16" s="306" t="s">
        <v>1468</v>
      </c>
      <c r="I16" s="306" t="s">
        <v>1466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680</v>
      </c>
      <c r="F17" s="306" t="s">
        <v>1469</v>
      </c>
      <c r="G17" s="212" t="s">
        <v>1470</v>
      </c>
      <c r="H17" s="306" t="s">
        <v>708</v>
      </c>
      <c r="I17" s="306" t="s">
        <v>1471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1472</v>
      </c>
      <c r="F18" s="306" t="s">
        <v>1473</v>
      </c>
      <c r="G18" s="302" t="s">
        <v>1470</v>
      </c>
      <c r="H18" s="306" t="s">
        <v>708</v>
      </c>
      <c r="I18" s="306" t="s">
        <v>1471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1"/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1475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3" t="s">
        <v>53</v>
      </c>
      <c r="N6" s="287">
        <f>COUNTIF(E8:K24, "*YB*")</f>
        <v>33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1476</v>
      </c>
      <c r="G8" s="316" t="s">
        <v>630</v>
      </c>
      <c r="H8" s="308"/>
      <c r="I8" s="306" t="s">
        <v>630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1476</v>
      </c>
      <c r="G9" s="316" t="s">
        <v>630</v>
      </c>
      <c r="H9" s="308"/>
      <c r="I9" s="306" t="s">
        <v>1477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1476</v>
      </c>
      <c r="G10" s="316" t="s">
        <v>532</v>
      </c>
      <c r="H10" s="308"/>
      <c r="I10" s="306" t="s">
        <v>1478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532</v>
      </c>
      <c r="G11" s="316" t="s">
        <v>1479</v>
      </c>
      <c r="H11" s="308"/>
      <c r="I11" s="306" t="s">
        <v>1478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630</v>
      </c>
      <c r="G12" s="316" t="s">
        <v>1480</v>
      </c>
      <c r="H12" s="308"/>
      <c r="I12" s="306" t="s">
        <v>1478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630</v>
      </c>
      <c r="G13" s="316" t="s">
        <v>1480</v>
      </c>
      <c r="H13" s="308"/>
      <c r="I13" s="306" t="s">
        <v>1481</v>
      </c>
      <c r="J13" s="318" t="s">
        <v>802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1482</v>
      </c>
      <c r="G14" s="316" t="s">
        <v>532</v>
      </c>
      <c r="H14" s="320"/>
      <c r="I14" s="306" t="s">
        <v>1483</v>
      </c>
      <c r="J14" s="318" t="s">
        <v>802</v>
      </c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1482</v>
      </c>
      <c r="G15" s="316" t="s">
        <v>1484</v>
      </c>
      <c r="H15" s="320"/>
      <c r="I15" s="306" t="s">
        <v>1483</v>
      </c>
      <c r="J15" s="318" t="s">
        <v>802</v>
      </c>
      <c r="K15" s="300"/>
      <c r="L15" s="61"/>
      <c r="M15" s="292" t="s">
        <v>802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1482</v>
      </c>
      <c r="G16" s="316" t="s">
        <v>1485</v>
      </c>
      <c r="H16" s="320"/>
      <c r="I16" s="306" t="s">
        <v>1486</v>
      </c>
      <c r="J16" s="318" t="s">
        <v>802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1482</v>
      </c>
      <c r="G17" s="316" t="s">
        <v>1487</v>
      </c>
      <c r="H17" s="310"/>
      <c r="I17" s="306" t="s">
        <v>1488</v>
      </c>
      <c r="J17" s="318" t="s">
        <v>802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1489</v>
      </c>
      <c r="G18" s="316" t="s">
        <v>1487</v>
      </c>
      <c r="H18" s="310"/>
      <c r="I18" s="306" t="s">
        <v>1490</v>
      </c>
      <c r="J18" s="318" t="s">
        <v>802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802</v>
      </c>
      <c r="J19" s="318" t="s">
        <v>802</v>
      </c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802</v>
      </c>
      <c r="J20" s="318" t="s">
        <v>802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802</v>
      </c>
      <c r="J21" s="318" t="s">
        <v>802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802</v>
      </c>
      <c r="J22" s="318" t="s">
        <v>802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1"/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1492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1493</v>
      </c>
      <c r="F5" s="223" t="s">
        <v>1494</v>
      </c>
      <c r="G5" s="223" t="s">
        <v>1495</v>
      </c>
      <c r="H5" s="223" t="s">
        <v>1496</v>
      </c>
      <c r="I5" s="223" t="s">
        <v>1497</v>
      </c>
      <c r="J5" s="223" t="s">
        <v>1498</v>
      </c>
      <c r="K5" s="223" t="s">
        <v>1499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8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754</v>
      </c>
      <c r="G7" s="237" t="s">
        <v>257</v>
      </c>
      <c r="H7" s="317" t="s">
        <v>257</v>
      </c>
      <c r="I7" s="314" t="s">
        <v>257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754</v>
      </c>
      <c r="G8" s="316" t="s">
        <v>1500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754</v>
      </c>
      <c r="G9" s="316" t="s">
        <v>1500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754</v>
      </c>
      <c r="G10" s="316" t="s">
        <v>1500</v>
      </c>
      <c r="H10" s="306" t="s">
        <v>60</v>
      </c>
      <c r="I10" s="306" t="s">
        <v>1373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449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754</v>
      </c>
      <c r="G11" s="316" t="s">
        <v>1500</v>
      </c>
      <c r="H11" s="306" t="s">
        <v>58</v>
      </c>
      <c r="I11" s="306" t="s">
        <v>1373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754</v>
      </c>
      <c r="G12" s="316" t="s">
        <v>1500</v>
      </c>
      <c r="H12" s="306" t="s">
        <v>60</v>
      </c>
      <c r="I12" s="306" t="s">
        <v>1373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754</v>
      </c>
      <c r="G13" s="316" t="s">
        <v>1500</v>
      </c>
      <c r="H13" s="306" t="s">
        <v>60</v>
      </c>
      <c r="I13" s="306" t="s">
        <v>1373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754</v>
      </c>
      <c r="G14" s="316" t="s">
        <v>1502</v>
      </c>
      <c r="H14" s="249" t="s">
        <v>53</v>
      </c>
      <c r="I14" s="306" t="s">
        <v>1373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754</v>
      </c>
      <c r="G15" s="316" t="s">
        <v>1502</v>
      </c>
      <c r="H15" s="249" t="s">
        <v>1503</v>
      </c>
      <c r="I15" s="306" t="s">
        <v>1373</v>
      </c>
      <c r="J15" s="299"/>
      <c r="K15" s="300"/>
      <c r="L15" s="61"/>
      <c r="M15" s="292" t="s">
        <v>802</v>
      </c>
      <c r="N15" s="285">
        <f>COUNTIF(E8:K24, "*Casey*")</f>
        <v>4</v>
      </c>
      <c r="O15" s="224" t="s">
        <v>1501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754</v>
      </c>
      <c r="G16" s="249" t="s">
        <v>1504</v>
      </c>
      <c r="H16" s="249" t="s">
        <v>53</v>
      </c>
      <c r="I16" s="306" t="s">
        <v>1373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754</v>
      </c>
      <c r="G17" s="249" t="s">
        <v>1504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1505</v>
      </c>
      <c r="G18" s="249" t="s">
        <v>1506</v>
      </c>
      <c r="H18" s="302" t="s">
        <v>1503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1" t="s">
        <v>1507</v>
      </c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1508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1509</v>
      </c>
      <c r="F5" s="223" t="s">
        <v>1510</v>
      </c>
      <c r="G5" s="223" t="s">
        <v>1511</v>
      </c>
      <c r="H5" s="223" t="s">
        <v>1512</v>
      </c>
      <c r="I5" s="223" t="s">
        <v>1513</v>
      </c>
      <c r="J5" s="223" t="s">
        <v>1514</v>
      </c>
      <c r="K5" s="223" t="s">
        <v>1515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257</v>
      </c>
      <c r="F7" s="237" t="s">
        <v>257</v>
      </c>
      <c r="G7" s="237" t="s">
        <v>257</v>
      </c>
      <c r="H7" s="237" t="s">
        <v>257</v>
      </c>
      <c r="I7" s="237" t="s">
        <v>257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1361</v>
      </c>
      <c r="G9" s="306" t="s">
        <v>1361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1361</v>
      </c>
      <c r="G10" s="306" t="s">
        <v>1361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1361</v>
      </c>
      <c r="G11" s="306" t="s">
        <v>1361</v>
      </c>
      <c r="H11" s="306" t="s">
        <v>1516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1438</v>
      </c>
      <c r="G12" s="306" t="s">
        <v>1361</v>
      </c>
      <c r="H12" s="306" t="s">
        <v>1516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799</v>
      </c>
      <c r="G13" s="249" t="s">
        <v>54</v>
      </c>
      <c r="H13" s="249" t="s">
        <v>799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1517</v>
      </c>
      <c r="F14" s="212" t="s">
        <v>1518</v>
      </c>
      <c r="G14" s="249" t="s">
        <v>1519</v>
      </c>
      <c r="H14" s="249" t="s">
        <v>799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1520</v>
      </c>
      <c r="G15" s="249" t="s">
        <v>1519</v>
      </c>
      <c r="H15" s="249" t="s">
        <v>1521</v>
      </c>
      <c r="I15" s="196"/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1050</v>
      </c>
      <c r="F16" s="212" t="s">
        <v>1522</v>
      </c>
      <c r="G16" s="249" t="s">
        <v>1519</v>
      </c>
      <c r="H16" s="249" t="s">
        <v>1523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1306</v>
      </c>
      <c r="G17" s="249" t="s">
        <v>1524</v>
      </c>
      <c r="H17" s="302" t="s">
        <v>1525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1526</v>
      </c>
      <c r="F18" s="196" t="s">
        <v>1527</v>
      </c>
      <c r="G18" s="249" t="s">
        <v>1524</v>
      </c>
      <c r="H18" s="302" t="s">
        <v>1525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1528</v>
      </c>
      <c r="F19" s="274" t="s">
        <v>1529</v>
      </c>
      <c r="G19" s="274" t="s">
        <v>55</v>
      </c>
      <c r="H19" s="283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1528</v>
      </c>
      <c r="F20" s="274" t="s">
        <v>1529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1029</v>
      </c>
      <c r="F21" s="274" t="s">
        <v>1161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1"/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1530</v>
      </c>
    </row>
    <row r="33" spans="2:15" x14ac:dyDescent="0.2">
      <c r="B33" s="56"/>
      <c r="D33" s="246" t="s">
        <v>1531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1533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1534</v>
      </c>
      <c r="I5" s="223" t="s">
        <v>1535</v>
      </c>
      <c r="J5" s="223" t="s">
        <v>1536</v>
      </c>
      <c r="K5" s="223" t="s">
        <v>1537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1538</v>
      </c>
      <c r="G8" s="296" t="s">
        <v>1539</v>
      </c>
      <c r="H8" s="297" t="s">
        <v>1373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306</v>
      </c>
      <c r="F9" s="212" t="s">
        <v>1538</v>
      </c>
      <c r="G9" s="294" t="s">
        <v>1540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306</v>
      </c>
      <c r="F10" s="212" t="s">
        <v>1361</v>
      </c>
      <c r="G10" s="294" t="s">
        <v>1540</v>
      </c>
      <c r="H10" s="196" t="s">
        <v>1541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306</v>
      </c>
      <c r="F11" s="212" t="s">
        <v>60</v>
      </c>
      <c r="G11" s="294" t="s">
        <v>1540</v>
      </c>
      <c r="H11" s="249" t="s">
        <v>1541</v>
      </c>
      <c r="I11" s="196" t="s">
        <v>1441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1306</v>
      </c>
      <c r="F12" s="212" t="s">
        <v>1542</v>
      </c>
      <c r="G12" s="249" t="s">
        <v>1543</v>
      </c>
      <c r="H12" s="249" t="s">
        <v>1544</v>
      </c>
      <c r="I12" s="196" t="s">
        <v>1441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1545</v>
      </c>
      <c r="F13" s="212" t="s">
        <v>1542</v>
      </c>
      <c r="G13" s="249" t="s">
        <v>1546</v>
      </c>
      <c r="H13" s="249" t="s">
        <v>1547</v>
      </c>
      <c r="I13" s="196" t="s">
        <v>1548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1549</v>
      </c>
      <c r="F14" s="262" t="s">
        <v>1550</v>
      </c>
      <c r="G14" s="249" t="s">
        <v>1551</v>
      </c>
      <c r="H14" s="249" t="s">
        <v>1547</v>
      </c>
      <c r="I14" s="196" t="s">
        <v>1552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1553</v>
      </c>
      <c r="F15" s="262" t="s">
        <v>1305</v>
      </c>
      <c r="G15" s="249" t="s">
        <v>1554</v>
      </c>
      <c r="H15" s="249" t="s">
        <v>1438</v>
      </c>
      <c r="I15" s="196" t="s">
        <v>1548</v>
      </c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1555</v>
      </c>
      <c r="G16" s="249" t="s">
        <v>1540</v>
      </c>
      <c r="H16" s="249" t="s">
        <v>1556</v>
      </c>
      <c r="I16" s="196" t="s">
        <v>1548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1557</v>
      </c>
      <c r="G17" s="249" t="s">
        <v>1558</v>
      </c>
      <c r="H17" s="213" t="s">
        <v>1556</v>
      </c>
      <c r="I17" s="196" t="s">
        <v>1552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1559</v>
      </c>
      <c r="F18" s="196" t="s">
        <v>1560</v>
      </c>
      <c r="G18" s="249" t="s">
        <v>1558</v>
      </c>
      <c r="H18" s="213" t="s">
        <v>1561</v>
      </c>
      <c r="I18" s="196" t="s">
        <v>1562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1563</v>
      </c>
      <c r="F19" s="274" t="s">
        <v>1528</v>
      </c>
      <c r="G19" s="274" t="s">
        <v>59</v>
      </c>
      <c r="H19" s="274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1564</v>
      </c>
      <c r="F20" s="274" t="s">
        <v>1528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1565</v>
      </c>
      <c r="F21" s="274" t="s">
        <v>1041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31"/>
      <c r="D26" s="731"/>
      <c r="E26" s="731"/>
      <c r="F26" s="7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1566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1364</v>
      </c>
      <c r="F8" s="295" t="s">
        <v>59</v>
      </c>
      <c r="G8" s="296" t="s">
        <v>1569</v>
      </c>
      <c r="H8" s="297" t="s">
        <v>1569</v>
      </c>
      <c r="I8" s="297" t="s">
        <v>59</v>
      </c>
      <c r="J8" s="299" t="s">
        <v>1570</v>
      </c>
      <c r="K8" s="301" t="s">
        <v>802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1571</v>
      </c>
      <c r="F9" s="212" t="s">
        <v>1401</v>
      </c>
      <c r="G9" s="294" t="s">
        <v>1572</v>
      </c>
      <c r="H9" s="242" t="s">
        <v>60</v>
      </c>
      <c r="I9" s="297" t="s">
        <v>59</v>
      </c>
      <c r="J9" s="299" t="s">
        <v>1570</v>
      </c>
      <c r="K9" s="300" t="s">
        <v>802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1571</v>
      </c>
      <c r="F10" s="212" t="s">
        <v>1401</v>
      </c>
      <c r="G10" s="212" t="s">
        <v>1572</v>
      </c>
      <c r="H10" s="196" t="s">
        <v>60</v>
      </c>
      <c r="I10" s="196" t="s">
        <v>1573</v>
      </c>
      <c r="J10" s="299" t="s">
        <v>1570</v>
      </c>
      <c r="K10" s="300" t="s">
        <v>802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1571</v>
      </c>
      <c r="F11" s="212" t="s">
        <v>1574</v>
      </c>
      <c r="G11" s="249" t="s">
        <v>1575</v>
      </c>
      <c r="H11" s="249" t="s">
        <v>60</v>
      </c>
      <c r="I11" s="196" t="s">
        <v>1576</v>
      </c>
      <c r="J11" s="299" t="s">
        <v>1570</v>
      </c>
      <c r="K11" s="300" t="s">
        <v>802</v>
      </c>
      <c r="L11" s="61"/>
      <c r="M11" s="304" t="s">
        <v>58</v>
      </c>
      <c r="N11" s="285">
        <f>COUNTIF(E8:K24, "*Wei Yen*")</f>
        <v>0</v>
      </c>
      <c r="O11" s="199" t="s">
        <v>1577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1578</v>
      </c>
      <c r="F12" s="212" t="s">
        <v>1579</v>
      </c>
      <c r="G12" s="249" t="s">
        <v>1580</v>
      </c>
      <c r="H12" s="249" t="s">
        <v>60</v>
      </c>
      <c r="I12" s="196" t="s">
        <v>1576</v>
      </c>
      <c r="J12" s="299" t="s">
        <v>1570</v>
      </c>
      <c r="K12" s="300" t="s">
        <v>802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1578</v>
      </c>
      <c r="F13" s="196" t="s">
        <v>1581</v>
      </c>
      <c r="G13" s="249" t="s">
        <v>1580</v>
      </c>
      <c r="H13" s="249" t="s">
        <v>1305</v>
      </c>
      <c r="I13" s="196" t="s">
        <v>1582</v>
      </c>
      <c r="J13" s="299" t="s">
        <v>1570</v>
      </c>
      <c r="K13" s="300" t="s">
        <v>802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1583</v>
      </c>
      <c r="F14" s="196" t="s">
        <v>837</v>
      </c>
      <c r="G14" s="249" t="s">
        <v>1584</v>
      </c>
      <c r="H14" s="249" t="s">
        <v>62</v>
      </c>
      <c r="I14" s="196" t="s">
        <v>1585</v>
      </c>
      <c r="J14" s="299" t="s">
        <v>1570</v>
      </c>
      <c r="K14" s="300" t="s">
        <v>802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1583</v>
      </c>
      <c r="F15" s="196" t="s">
        <v>1576</v>
      </c>
      <c r="G15" s="249" t="s">
        <v>1586</v>
      </c>
      <c r="H15" s="249" t="s">
        <v>62</v>
      </c>
      <c r="I15" s="196" t="s">
        <v>1585</v>
      </c>
      <c r="J15" s="299" t="s">
        <v>1570</v>
      </c>
      <c r="K15" s="300" t="s">
        <v>802</v>
      </c>
      <c r="L15" s="61"/>
      <c r="M15" s="292" t="s">
        <v>802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1583</v>
      </c>
      <c r="F16" s="196" t="s">
        <v>1587</v>
      </c>
      <c r="G16" s="249" t="s">
        <v>1588</v>
      </c>
      <c r="H16" s="249" t="s">
        <v>60</v>
      </c>
      <c r="I16" s="196" t="s">
        <v>1589</v>
      </c>
      <c r="J16" s="299" t="s">
        <v>1570</v>
      </c>
      <c r="K16" s="300" t="s">
        <v>802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1583</v>
      </c>
      <c r="F17" s="196" t="s">
        <v>1590</v>
      </c>
      <c r="G17" s="249" t="s">
        <v>1591</v>
      </c>
      <c r="H17" s="249" t="s">
        <v>60</v>
      </c>
      <c r="I17" s="250" t="s">
        <v>837</v>
      </c>
      <c r="J17" s="274" t="s">
        <v>802</v>
      </c>
      <c r="K17" s="300" t="s">
        <v>802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646</v>
      </c>
      <c r="F18" s="196" t="s">
        <v>1592</v>
      </c>
      <c r="G18" s="261" t="s">
        <v>1591</v>
      </c>
      <c r="H18" s="249" t="s">
        <v>1593</v>
      </c>
      <c r="I18" s="196" t="s">
        <v>62</v>
      </c>
      <c r="J18" s="279" t="s">
        <v>802</v>
      </c>
      <c r="K18" s="300" t="s">
        <v>802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646</v>
      </c>
      <c r="F19" s="274" t="s">
        <v>56</v>
      </c>
      <c r="G19" s="274" t="s">
        <v>1594</v>
      </c>
      <c r="H19" s="274"/>
      <c r="I19" s="274"/>
      <c r="J19" s="274" t="s">
        <v>802</v>
      </c>
      <c r="K19" s="300" t="s">
        <v>802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646</v>
      </c>
      <c r="F20" s="274" t="s">
        <v>56</v>
      </c>
      <c r="G20" s="274" t="s">
        <v>1594</v>
      </c>
      <c r="H20" s="274"/>
      <c r="I20" s="274"/>
      <c r="J20" s="274" t="s">
        <v>802</v>
      </c>
      <c r="K20" s="300" t="s">
        <v>802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646</v>
      </c>
      <c r="F21" s="274" t="s">
        <v>56</v>
      </c>
      <c r="G21" s="274" t="s">
        <v>1594</v>
      </c>
      <c r="H21" s="274"/>
      <c r="I21" s="274"/>
      <c r="J21" s="274" t="s">
        <v>802</v>
      </c>
      <c r="K21" s="300" t="s">
        <v>802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1594</v>
      </c>
      <c r="H22" s="274"/>
      <c r="I22" s="274"/>
      <c r="J22" s="274" t="s">
        <v>802</v>
      </c>
      <c r="K22" s="300" t="s">
        <v>802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1" t="s">
        <v>58</v>
      </c>
      <c r="D26" s="731"/>
      <c r="E26" s="731"/>
      <c r="F26" s="7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449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1596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>
        <v>44930</v>
      </c>
      <c r="K5" s="223">
        <v>44961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319</v>
      </c>
      <c r="G10" s="250" t="s">
        <v>60</v>
      </c>
      <c r="H10" s="212" t="s">
        <v>700</v>
      </c>
      <c r="I10" s="212" t="s">
        <v>60</v>
      </c>
      <c r="J10" s="273" t="s">
        <v>1377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319</v>
      </c>
      <c r="G11" s="250" t="s">
        <v>1302</v>
      </c>
      <c r="H11" s="212" t="s">
        <v>700</v>
      </c>
      <c r="I11" s="212" t="s">
        <v>62</v>
      </c>
      <c r="J11" s="273" t="s">
        <v>1377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1602</v>
      </c>
      <c r="G12" s="250" t="s">
        <v>1603</v>
      </c>
      <c r="H12" s="212" t="s">
        <v>1604</v>
      </c>
      <c r="I12" s="212" t="s">
        <v>62</v>
      </c>
      <c r="J12" s="273" t="s">
        <v>1377</v>
      </c>
      <c r="K12" s="273" t="s">
        <v>1605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1602</v>
      </c>
      <c r="G13" s="250" t="s">
        <v>1603</v>
      </c>
      <c r="H13" s="212" t="s">
        <v>1604</v>
      </c>
      <c r="I13" s="212" t="s">
        <v>1441</v>
      </c>
      <c r="J13" s="273" t="s">
        <v>1377</v>
      </c>
      <c r="K13" s="273" t="s">
        <v>1605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1606</v>
      </c>
      <c r="F14" s="212" t="s">
        <v>1443</v>
      </c>
      <c r="G14" s="250" t="s">
        <v>1607</v>
      </c>
      <c r="H14" s="212" t="s">
        <v>1604</v>
      </c>
      <c r="I14" s="212" t="s">
        <v>1608</v>
      </c>
      <c r="J14" s="273" t="s">
        <v>1377</v>
      </c>
      <c r="K14" s="273" t="s">
        <v>1605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1606</v>
      </c>
      <c r="F15" s="212" t="s">
        <v>1609</v>
      </c>
      <c r="G15" s="250" t="s">
        <v>1607</v>
      </c>
      <c r="H15" s="212" t="s">
        <v>62</v>
      </c>
      <c r="I15" s="212" t="s">
        <v>1610</v>
      </c>
      <c r="J15" s="273" t="s">
        <v>1377</v>
      </c>
      <c r="K15" s="273" t="s">
        <v>1605</v>
      </c>
      <c r="L15" s="61"/>
      <c r="M15" s="304" t="s">
        <v>802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591</v>
      </c>
      <c r="F16" s="212" t="s">
        <v>1611</v>
      </c>
      <c r="G16" s="250" t="s">
        <v>1544</v>
      </c>
      <c r="H16" s="212" t="s">
        <v>57</v>
      </c>
      <c r="I16" s="212" t="s">
        <v>1612</v>
      </c>
      <c r="J16" s="273" t="s">
        <v>1377</v>
      </c>
      <c r="K16" s="273" t="s">
        <v>1605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1443</v>
      </c>
      <c r="F17" s="212" t="s">
        <v>1613</v>
      </c>
      <c r="G17" s="250" t="s">
        <v>1614</v>
      </c>
      <c r="H17" s="212" t="s">
        <v>57</v>
      </c>
      <c r="I17" s="212" t="s">
        <v>1612</v>
      </c>
      <c r="J17" s="273" t="s">
        <v>1377</v>
      </c>
      <c r="K17" s="273" t="s">
        <v>1605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1443</v>
      </c>
      <c r="F18" s="212" t="s">
        <v>1613</v>
      </c>
      <c r="G18" s="250" t="s">
        <v>1615</v>
      </c>
      <c r="H18" s="212" t="s">
        <v>57</v>
      </c>
      <c r="I18" s="212" t="s">
        <v>1612</v>
      </c>
      <c r="J18" s="273" t="s">
        <v>1377</v>
      </c>
      <c r="K18" s="280" t="s">
        <v>1616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1" t="s">
        <v>58</v>
      </c>
      <c r="D26" s="731"/>
      <c r="E26" s="731"/>
      <c r="F26" s="7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449</v>
      </c>
    </row>
    <row r="35" spans="2:15" x14ac:dyDescent="0.2">
      <c r="B35" s="127" t="s">
        <v>134</v>
      </c>
      <c r="D35" s="247" t="s">
        <v>1532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1617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1618</v>
      </c>
      <c r="F5" s="223" t="s">
        <v>1619</v>
      </c>
      <c r="G5" s="223" t="s">
        <v>1620</v>
      </c>
      <c r="H5" s="223" t="s">
        <v>1621</v>
      </c>
      <c r="I5" s="223" t="s">
        <v>1622</v>
      </c>
      <c r="J5" s="223" t="s">
        <v>1623</v>
      </c>
      <c r="K5" s="223" t="s">
        <v>1624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1625</v>
      </c>
      <c r="F8" s="212" t="s">
        <v>1626</v>
      </c>
      <c r="G8" s="212" t="s">
        <v>1626</v>
      </c>
      <c r="H8" s="212" t="s">
        <v>1626</v>
      </c>
      <c r="I8" s="250" t="s">
        <v>1626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1625</v>
      </c>
      <c r="F9" s="212" t="s">
        <v>1626</v>
      </c>
      <c r="G9" s="212" t="s">
        <v>1627</v>
      </c>
      <c r="H9" s="242" t="s">
        <v>1626</v>
      </c>
      <c r="I9" s="242" t="s">
        <v>1626</v>
      </c>
      <c r="J9" s="212" t="s">
        <v>1595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1625</v>
      </c>
      <c r="F10" s="212" t="s">
        <v>1625</v>
      </c>
      <c r="G10" s="212" t="s">
        <v>1628</v>
      </c>
      <c r="H10" s="196" t="s">
        <v>1626</v>
      </c>
      <c r="I10" s="196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1625</v>
      </c>
      <c r="F11" s="212" t="s">
        <v>1625</v>
      </c>
      <c r="G11" s="249" t="s">
        <v>1630</v>
      </c>
      <c r="H11" s="249" t="s">
        <v>1028</v>
      </c>
      <c r="I11" s="196" t="s">
        <v>1631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1626</v>
      </c>
      <c r="F12" s="212" t="s">
        <v>1626</v>
      </c>
      <c r="G12" s="249" t="s">
        <v>1632</v>
      </c>
      <c r="H12" s="249" t="s">
        <v>1633</v>
      </c>
      <c r="I12" s="196" t="s">
        <v>1631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1626</v>
      </c>
      <c r="F13" s="196" t="s">
        <v>838</v>
      </c>
      <c r="G13" s="249" t="s">
        <v>1634</v>
      </c>
      <c r="H13" s="249" t="s">
        <v>1635</v>
      </c>
      <c r="I13" s="196" t="s">
        <v>1636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1637</v>
      </c>
      <c r="F14" s="196" t="s">
        <v>1638</v>
      </c>
      <c r="G14" s="249" t="s">
        <v>56</v>
      </c>
      <c r="H14" s="249" t="s">
        <v>1635</v>
      </c>
      <c r="I14" s="250" t="s">
        <v>1639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1640</v>
      </c>
      <c r="F15" s="196" t="s">
        <v>1641</v>
      </c>
      <c r="G15" s="249" t="s">
        <v>1642</v>
      </c>
      <c r="H15" s="249" t="s">
        <v>1635</v>
      </c>
      <c r="I15" s="250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1640</v>
      </c>
      <c r="F16" s="196" t="s">
        <v>1641</v>
      </c>
      <c r="G16" s="249" t="s">
        <v>1644</v>
      </c>
      <c r="H16" s="212" t="s">
        <v>1645</v>
      </c>
      <c r="I16" s="250" t="s">
        <v>1643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1640</v>
      </c>
      <c r="F17" s="196" t="s">
        <v>1646</v>
      </c>
      <c r="G17" s="249" t="s">
        <v>1647</v>
      </c>
      <c r="H17" s="214" t="s">
        <v>1648</v>
      </c>
      <c r="I17" s="250" t="s">
        <v>1649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1650</v>
      </c>
      <c r="F18" s="248" t="s">
        <v>1651</v>
      </c>
      <c r="G18" s="212" t="s">
        <v>1647</v>
      </c>
      <c r="H18" s="214" t="s">
        <v>1648</v>
      </c>
      <c r="I18" s="196" t="s">
        <v>1652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1"/>
      <c r="D20" s="731"/>
      <c r="E20" s="731"/>
      <c r="F20" s="7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1653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1654</v>
      </c>
      <c r="F5" s="223" t="s">
        <v>1655</v>
      </c>
      <c r="G5" s="223" t="s">
        <v>1656</v>
      </c>
      <c r="H5" s="223" t="s">
        <v>1657</v>
      </c>
      <c r="I5" s="223" t="s">
        <v>1658</v>
      </c>
      <c r="J5" s="223" t="s">
        <v>1659</v>
      </c>
      <c r="K5" s="223" t="s">
        <v>1660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1661</v>
      </c>
      <c r="H8" s="212" t="s">
        <v>1661</v>
      </c>
      <c r="I8" s="212" t="s">
        <v>1661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1234</v>
      </c>
      <c r="F9" s="212" t="s">
        <v>1662</v>
      </c>
      <c r="G9" s="212" t="s">
        <v>1663</v>
      </c>
      <c r="H9" s="212" t="s">
        <v>1661</v>
      </c>
      <c r="I9" s="212" t="s">
        <v>1661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1234</v>
      </c>
      <c r="F10" s="212" t="s">
        <v>1662</v>
      </c>
      <c r="G10" s="212" t="s">
        <v>1663</v>
      </c>
      <c r="H10" s="212" t="s">
        <v>1661</v>
      </c>
      <c r="I10" s="212" t="s">
        <v>1661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1664</v>
      </c>
      <c r="F11" s="212" t="s">
        <v>1662</v>
      </c>
      <c r="G11" s="212" t="s">
        <v>1665</v>
      </c>
      <c r="H11" s="214" t="s">
        <v>1666</v>
      </c>
      <c r="I11" s="212" t="s">
        <v>1667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1161</v>
      </c>
      <c r="F12" s="212" t="s">
        <v>1661</v>
      </c>
      <c r="G12" s="212" t="s">
        <v>1668</v>
      </c>
      <c r="H12" s="214" t="s">
        <v>1669</v>
      </c>
      <c r="I12" s="212" t="s">
        <v>1667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1161</v>
      </c>
      <c r="F13" s="212" t="s">
        <v>1670</v>
      </c>
      <c r="G13" s="212" t="s">
        <v>1671</v>
      </c>
      <c r="H13" s="214" t="s">
        <v>1669</v>
      </c>
      <c r="I13" s="212" t="s">
        <v>1672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1673</v>
      </c>
      <c r="F14" s="212" t="s">
        <v>1674</v>
      </c>
      <c r="G14" s="212" t="s">
        <v>1675</v>
      </c>
      <c r="H14" s="214" t="s">
        <v>1669</v>
      </c>
      <c r="I14" s="212" t="s">
        <v>1676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1677</v>
      </c>
      <c r="F15" s="212" t="s">
        <v>1678</v>
      </c>
      <c r="G15" s="212" t="s">
        <v>1679</v>
      </c>
      <c r="H15" s="214" t="s">
        <v>1680</v>
      </c>
      <c r="I15" s="212" t="s">
        <v>1676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1677</v>
      </c>
      <c r="F16" s="212" t="s">
        <v>1678</v>
      </c>
      <c r="G16" s="212" t="s">
        <v>1681</v>
      </c>
      <c r="H16" s="214" t="s">
        <v>1682</v>
      </c>
      <c r="I16" s="212" t="s">
        <v>1683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1684</v>
      </c>
      <c r="F17" s="212" t="s">
        <v>1685</v>
      </c>
      <c r="G17" s="212" t="s">
        <v>1686</v>
      </c>
      <c r="H17" s="214" t="s">
        <v>1687</v>
      </c>
      <c r="I17" s="196" t="s">
        <v>1688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1689</v>
      </c>
      <c r="F18" s="212" t="s">
        <v>1690</v>
      </c>
      <c r="G18" s="212" t="s">
        <v>1686</v>
      </c>
      <c r="H18" s="214" t="s">
        <v>1687</v>
      </c>
      <c r="I18" s="196" t="s">
        <v>1691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1" t="s">
        <v>1692</v>
      </c>
      <c r="D20" s="731"/>
      <c r="E20" s="731"/>
      <c r="F20" s="7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1693</v>
      </c>
      <c r="F35">
        <v>44</v>
      </c>
      <c r="M35" s="61"/>
      <c r="N35" s="62"/>
      <c r="O35" s="61"/>
    </row>
    <row r="36" spans="5:15" hidden="1" x14ac:dyDescent="0.2">
      <c r="E36" s="254" t="s">
        <v>1694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1697</v>
      </c>
      <c r="F39">
        <f>26+16</f>
        <v>42</v>
      </c>
    </row>
    <row r="40" spans="5:15" hidden="1" x14ac:dyDescent="0.2">
      <c r="E40" s="254" t="s">
        <v>1698</v>
      </c>
      <c r="F40">
        <f>38+24</f>
        <v>62</v>
      </c>
    </row>
    <row r="41" spans="5:15" hidden="1" x14ac:dyDescent="0.2">
      <c r="E41" s="254" t="s">
        <v>1699</v>
      </c>
      <c r="F41">
        <v>15</v>
      </c>
    </row>
    <row r="42" spans="5:15" hidden="1" x14ac:dyDescent="0.2">
      <c r="E42" s="254" t="s">
        <v>1700</v>
      </c>
      <c r="F42">
        <v>14</v>
      </c>
    </row>
    <row r="43" spans="5:15" hidden="1" x14ac:dyDescent="0.2">
      <c r="E43" s="254" t="s">
        <v>1701</v>
      </c>
      <c r="F43">
        <v>11</v>
      </c>
    </row>
    <row r="44" spans="5:15" hidden="1" x14ac:dyDescent="0.2">
      <c r="E44" s="180" t="s">
        <v>1702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1703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1704</v>
      </c>
      <c r="F8" s="212" t="s">
        <v>1705</v>
      </c>
      <c r="G8" s="212" t="s">
        <v>1572</v>
      </c>
      <c r="H8" s="212" t="s">
        <v>630</v>
      </c>
      <c r="I8" s="196" t="s">
        <v>1706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1707</v>
      </c>
      <c r="F9" s="212" t="s">
        <v>1705</v>
      </c>
      <c r="G9" s="212" t="s">
        <v>1572</v>
      </c>
      <c r="H9" s="212" t="s">
        <v>630</v>
      </c>
      <c r="I9" s="196" t="s">
        <v>1706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1707</v>
      </c>
      <c r="F10" s="212" t="s">
        <v>1705</v>
      </c>
      <c r="G10" s="212" t="s">
        <v>1708</v>
      </c>
      <c r="H10" s="212" t="s">
        <v>630</v>
      </c>
      <c r="I10" s="196" t="s">
        <v>1706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1707</v>
      </c>
      <c r="F11" s="212" t="s">
        <v>1709</v>
      </c>
      <c r="G11" s="212" t="s">
        <v>1708</v>
      </c>
      <c r="H11" s="214" t="s">
        <v>1569</v>
      </c>
      <c r="I11" s="196" t="s">
        <v>259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1710</v>
      </c>
      <c r="F12" s="212" t="s">
        <v>1711</v>
      </c>
      <c r="G12" s="212" t="s">
        <v>1569</v>
      </c>
      <c r="H12" s="214" t="s">
        <v>1712</v>
      </c>
      <c r="I12" s="196" t="s">
        <v>259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1713</v>
      </c>
      <c r="G13" s="212" t="s">
        <v>1714</v>
      </c>
      <c r="H13" s="214" t="s">
        <v>1569</v>
      </c>
      <c r="I13" s="196" t="s">
        <v>259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1715</v>
      </c>
      <c r="F14" s="212" t="s">
        <v>1716</v>
      </c>
      <c r="G14" s="212" t="s">
        <v>1717</v>
      </c>
      <c r="H14" s="214" t="s">
        <v>1305</v>
      </c>
      <c r="I14" s="196" t="s">
        <v>259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1718</v>
      </c>
      <c r="F15" s="212" t="s">
        <v>1719</v>
      </c>
      <c r="G15" s="212" t="s">
        <v>1720</v>
      </c>
      <c r="H15" s="214" t="s">
        <v>1443</v>
      </c>
      <c r="I15" s="196" t="s">
        <v>259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1721</v>
      </c>
      <c r="F16" s="212" t="s">
        <v>1722</v>
      </c>
      <c r="G16" s="212" t="s">
        <v>1723</v>
      </c>
      <c r="H16" s="214" t="s">
        <v>1602</v>
      </c>
      <c r="I16" s="196" t="s">
        <v>259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1724</v>
      </c>
      <c r="F17" s="212" t="s">
        <v>1725</v>
      </c>
      <c r="G17" s="212" t="s">
        <v>1726</v>
      </c>
      <c r="H17" s="214" t="s">
        <v>1727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739</v>
      </c>
      <c r="F18" s="212" t="s">
        <v>1728</v>
      </c>
      <c r="G18" s="212" t="s">
        <v>1729</v>
      </c>
      <c r="H18" s="214" t="s">
        <v>1727</v>
      </c>
      <c r="I18" s="196" t="s">
        <v>1730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1" spans="2:20" x14ac:dyDescent="0.2">
      <c r="M31" s="736"/>
      <c r="N31" s="736"/>
      <c r="O31" s="7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8" t="s">
        <v>1732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1733</v>
      </c>
      <c r="F5" s="7" t="s">
        <v>1734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1735</v>
      </c>
      <c r="G8" s="212" t="s">
        <v>630</v>
      </c>
      <c r="H8" s="212" t="s">
        <v>630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256</v>
      </c>
      <c r="F9" s="212" t="s">
        <v>1735</v>
      </c>
      <c r="G9" s="191" t="s">
        <v>630</v>
      </c>
      <c r="H9" s="212" t="s">
        <v>630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256</v>
      </c>
      <c r="F10" s="191" t="s">
        <v>1736</v>
      </c>
      <c r="G10" s="191" t="s">
        <v>630</v>
      </c>
      <c r="H10" s="212" t="s">
        <v>1737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256</v>
      </c>
      <c r="F11" s="191" t="s">
        <v>1736</v>
      </c>
      <c r="G11" s="191" t="s">
        <v>1738</v>
      </c>
      <c r="H11" s="88" t="s">
        <v>1569</v>
      </c>
      <c r="I11" s="32" t="s">
        <v>1739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1740</v>
      </c>
      <c r="G12" s="191" t="s">
        <v>1738</v>
      </c>
      <c r="H12" s="88" t="s">
        <v>1569</v>
      </c>
      <c r="I12" s="32" t="s">
        <v>1741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1740</v>
      </c>
      <c r="G13" s="212" t="s">
        <v>1742</v>
      </c>
      <c r="H13" s="88" t="s">
        <v>1569</v>
      </c>
      <c r="I13" s="32" t="s">
        <v>1741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1743</v>
      </c>
      <c r="F14" s="191" t="s">
        <v>1744</v>
      </c>
      <c r="G14" s="212" t="s">
        <v>1742</v>
      </c>
      <c r="H14" s="88" t="s">
        <v>1745</v>
      </c>
      <c r="I14" s="32" t="s">
        <v>1289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1718</v>
      </c>
      <c r="F15" s="191" t="s">
        <v>1379</v>
      </c>
      <c r="G15" s="212" t="s">
        <v>1742</v>
      </c>
      <c r="H15" s="88" t="s">
        <v>1364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1569</v>
      </c>
      <c r="G16" s="212" t="s">
        <v>1746</v>
      </c>
      <c r="H16" s="88" t="s">
        <v>1364</v>
      </c>
      <c r="I16" s="32" t="s">
        <v>362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1747</v>
      </c>
      <c r="F17" s="191" t="s">
        <v>1543</v>
      </c>
      <c r="G17" s="212" t="s">
        <v>1746</v>
      </c>
      <c r="H17" s="88" t="s">
        <v>58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1747</v>
      </c>
      <c r="F18" s="191" t="s">
        <v>1543</v>
      </c>
      <c r="G18" s="212" t="s">
        <v>1746</v>
      </c>
      <c r="H18" s="88" t="s">
        <v>58</v>
      </c>
      <c r="I18" s="32" t="s">
        <v>1748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1532</v>
      </c>
    </row>
    <row r="31" spans="2:20" x14ac:dyDescent="0.2">
      <c r="M31" s="736"/>
      <c r="N31" s="736"/>
      <c r="O31" s="7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</row>
    <row r="2" spans="2:20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8" t="s">
        <v>1749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1750</v>
      </c>
      <c r="F5" s="7" t="s">
        <v>1751</v>
      </c>
      <c r="G5" s="7" t="s">
        <v>1752</v>
      </c>
      <c r="H5" s="7" t="s">
        <v>1753</v>
      </c>
      <c r="I5" s="7" t="s">
        <v>1754</v>
      </c>
      <c r="J5" s="7" t="s">
        <v>1755</v>
      </c>
      <c r="K5" s="7" t="s">
        <v>1756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1262</v>
      </c>
      <c r="F8" s="213" t="s">
        <v>61</v>
      </c>
      <c r="G8" s="191" t="s">
        <v>1757</v>
      </c>
      <c r="H8" s="88" t="s">
        <v>1758</v>
      </c>
      <c r="I8" s="32" t="s">
        <v>1759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1262</v>
      </c>
      <c r="F9" s="191" t="s">
        <v>1262</v>
      </c>
      <c r="G9" s="191" t="s">
        <v>1262</v>
      </c>
      <c r="H9" s="214" t="s">
        <v>1758</v>
      </c>
      <c r="I9" s="32" t="s">
        <v>1262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1262</v>
      </c>
      <c r="F10" s="191" t="s">
        <v>1262</v>
      </c>
      <c r="G10" s="191" t="s">
        <v>1760</v>
      </c>
      <c r="H10" s="88" t="s">
        <v>1758</v>
      </c>
      <c r="I10" s="32" t="s">
        <v>1761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1762</v>
      </c>
      <c r="F11" s="191" t="s">
        <v>1262</v>
      </c>
      <c r="G11" s="191" t="s">
        <v>1763</v>
      </c>
      <c r="H11" s="88" t="s">
        <v>1758</v>
      </c>
      <c r="I11" s="32" t="s">
        <v>1764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1762</v>
      </c>
      <c r="F12" s="191" t="s">
        <v>1765</v>
      </c>
      <c r="G12" s="191" t="s">
        <v>1762</v>
      </c>
      <c r="H12" s="88" t="s">
        <v>59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1766</v>
      </c>
      <c r="F13" s="191" t="s">
        <v>1765</v>
      </c>
      <c r="G13" s="212" t="s">
        <v>1762</v>
      </c>
      <c r="H13" s="88" t="s">
        <v>59</v>
      </c>
      <c r="I13" s="32" t="s">
        <v>1760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1766</v>
      </c>
      <c r="F14" s="191" t="s">
        <v>1762</v>
      </c>
      <c r="G14" s="212" t="s">
        <v>1767</v>
      </c>
      <c r="H14" s="88" t="s">
        <v>59</v>
      </c>
      <c r="I14" s="32" t="s">
        <v>1768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1769</v>
      </c>
      <c r="F15" s="191" t="s">
        <v>1262</v>
      </c>
      <c r="G15" s="192" t="s">
        <v>1770</v>
      </c>
      <c r="H15" s="88" t="s">
        <v>59</v>
      </c>
      <c r="I15" s="32" t="s">
        <v>1760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1769</v>
      </c>
      <c r="F16" s="191" t="s">
        <v>1762</v>
      </c>
      <c r="G16" s="215" t="s">
        <v>1770</v>
      </c>
      <c r="H16" s="88" t="s">
        <v>1771</v>
      </c>
      <c r="I16" s="32" t="s">
        <v>1772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1774</v>
      </c>
      <c r="G17" s="192" t="s">
        <v>1775</v>
      </c>
      <c r="H17" s="88" t="s">
        <v>1776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1602</v>
      </c>
      <c r="F18" s="191" t="s">
        <v>1774</v>
      </c>
      <c r="G18" s="215" t="s">
        <v>1777</v>
      </c>
      <c r="H18" s="88" t="s">
        <v>1776</v>
      </c>
      <c r="I18" s="32" t="s">
        <v>362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1778</v>
      </c>
    </row>
    <row r="30" spans="2:20" x14ac:dyDescent="0.2">
      <c r="D30" t="s">
        <v>1779</v>
      </c>
    </row>
    <row r="31" spans="2:20" x14ac:dyDescent="0.2">
      <c r="M31" s="736"/>
      <c r="N31" s="736"/>
      <c r="O31" s="7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8" t="s">
        <v>1780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257</v>
      </c>
      <c r="F7" s="123" t="s">
        <v>257</v>
      </c>
      <c r="G7" s="123" t="s">
        <v>257</v>
      </c>
      <c r="H7" s="123" t="s">
        <v>257</v>
      </c>
      <c r="I7" s="123" t="s">
        <v>257</v>
      </c>
      <c r="J7" s="123" t="s">
        <v>257</v>
      </c>
      <c r="K7" s="123" t="s">
        <v>257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1781</v>
      </c>
      <c r="G8" s="191" t="s">
        <v>1781</v>
      </c>
      <c r="H8" s="88" t="s">
        <v>1781</v>
      </c>
      <c r="I8" s="32" t="s">
        <v>1781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1781</v>
      </c>
      <c r="G9" s="191" t="s">
        <v>1781</v>
      </c>
      <c r="H9" s="88" t="s">
        <v>1781</v>
      </c>
      <c r="I9" s="32" t="s">
        <v>1781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1781</v>
      </c>
      <c r="G10" s="191" t="s">
        <v>1781</v>
      </c>
      <c r="H10" s="88" t="s">
        <v>1781</v>
      </c>
      <c r="I10" s="32" t="s">
        <v>1781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1782</v>
      </c>
      <c r="G11" s="191" t="s">
        <v>1781</v>
      </c>
      <c r="H11" s="88" t="s">
        <v>1781</v>
      </c>
      <c r="I11" s="32" t="s">
        <v>1781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1782</v>
      </c>
      <c r="G12" s="191" t="s">
        <v>1781</v>
      </c>
      <c r="H12" s="88" t="s">
        <v>1781</v>
      </c>
      <c r="I12" s="32" t="s">
        <v>1783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1782</v>
      </c>
      <c r="G13" s="192" t="s">
        <v>1781</v>
      </c>
      <c r="H13" s="88" t="s">
        <v>1781</v>
      </c>
      <c r="I13" s="32" t="s">
        <v>1783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1784</v>
      </c>
      <c r="G14" s="192" t="s">
        <v>1781</v>
      </c>
      <c r="H14" s="88" t="s">
        <v>1781</v>
      </c>
      <c r="I14" s="32" t="s">
        <v>1783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1784</v>
      </c>
      <c r="G15" s="192" t="s">
        <v>1781</v>
      </c>
      <c r="H15" s="88" t="s">
        <v>1785</v>
      </c>
      <c r="I15" s="32" t="s">
        <v>1783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1782</v>
      </c>
      <c r="G16" s="192" t="s">
        <v>1781</v>
      </c>
      <c r="H16" s="88" t="s">
        <v>1785</v>
      </c>
      <c r="I16" s="32" t="s">
        <v>1786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1782</v>
      </c>
      <c r="G17" s="192" t="s">
        <v>1787</v>
      </c>
      <c r="H17" s="88" t="s">
        <v>1785</v>
      </c>
      <c r="I17" s="32" t="s">
        <v>1786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1782</v>
      </c>
      <c r="G18" s="193" t="s">
        <v>1787</v>
      </c>
      <c r="H18" s="88" t="s">
        <v>1785</v>
      </c>
      <c r="I18" s="32" t="s">
        <v>1783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0" spans="2:22" x14ac:dyDescent="0.2">
      <c r="D30" t="s">
        <v>1779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</row>
    <row r="2" spans="2:20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8" t="s">
        <v>1788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210"/>
      <c r="O3" s="3"/>
      <c r="P3" s="3" t="s">
        <v>1789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1654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172"/>
      <c r="N5" s="113"/>
      <c r="O5" s="113" t="s">
        <v>1792</v>
      </c>
      <c r="P5" s="113" t="s">
        <v>1793</v>
      </c>
      <c r="Q5" s="113" t="s">
        <v>1794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13"/>
      <c r="O6" s="113" t="s">
        <v>1228</v>
      </c>
      <c r="P6" s="113" t="s">
        <v>1229</v>
      </c>
      <c r="Q6" s="113" t="s">
        <v>1230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1398</v>
      </c>
      <c r="H11" s="88" t="s">
        <v>59</v>
      </c>
      <c r="I11" s="32" t="s">
        <v>1364</v>
      </c>
      <c r="J11" s="191"/>
      <c r="K11" s="192"/>
      <c r="L11" s="61"/>
      <c r="M11" s="87"/>
      <c r="N11" s="200" t="s">
        <v>1798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739</v>
      </c>
      <c r="F12" s="191" t="s">
        <v>59</v>
      </c>
      <c r="G12" s="191" t="s">
        <v>1799</v>
      </c>
      <c r="H12" s="88" t="s">
        <v>59</v>
      </c>
      <c r="I12" s="32" t="s">
        <v>1364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1800</v>
      </c>
      <c r="F13" s="191" t="s">
        <v>1801</v>
      </c>
      <c r="G13" s="192" t="s">
        <v>1799</v>
      </c>
      <c r="H13" s="88" t="s">
        <v>1802</v>
      </c>
      <c r="I13" s="32" t="s">
        <v>1803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1804</v>
      </c>
      <c r="F14" s="191" t="s">
        <v>1805</v>
      </c>
      <c r="G14" s="192" t="s">
        <v>1806</v>
      </c>
      <c r="H14" s="88" t="s">
        <v>1565</v>
      </c>
      <c r="I14" s="32" t="s">
        <v>1807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1804</v>
      </c>
      <c r="F15" s="191" t="s">
        <v>1808</v>
      </c>
      <c r="G15" s="192" t="s">
        <v>59</v>
      </c>
      <c r="H15" s="88" t="s">
        <v>1565</v>
      </c>
      <c r="I15" s="32" t="s">
        <v>1807</v>
      </c>
      <c r="J15" s="191"/>
      <c r="K15" s="192"/>
      <c r="L15" s="61"/>
      <c r="M15" s="87"/>
      <c r="N15" s="200" t="s">
        <v>1809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1800</v>
      </c>
      <c r="F16" s="191" t="s">
        <v>1805</v>
      </c>
      <c r="G16" s="192" t="s">
        <v>59</v>
      </c>
      <c r="H16" s="88" t="s">
        <v>1528</v>
      </c>
      <c r="I16" s="32" t="s">
        <v>1807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1810</v>
      </c>
      <c r="G17" s="192" t="s">
        <v>1747</v>
      </c>
      <c r="H17" s="88" t="s">
        <v>1528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1800</v>
      </c>
      <c r="F18" s="191" t="s">
        <v>1810</v>
      </c>
      <c r="G18" s="192" t="s">
        <v>1747</v>
      </c>
      <c r="H18" s="88" t="s">
        <v>1528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1778</v>
      </c>
    </row>
    <row r="30" spans="2:20" x14ac:dyDescent="0.2">
      <c r="D30" t="s">
        <v>1779</v>
      </c>
    </row>
    <row r="31" spans="2:20" x14ac:dyDescent="0.2">
      <c r="M31" s="736"/>
      <c r="N31" s="736"/>
      <c r="O31" s="7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8" t="s">
        <v>1812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1813</v>
      </c>
      <c r="F5" s="7" t="s">
        <v>1814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1815</v>
      </c>
      <c r="I8" s="28" t="s">
        <v>1815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1815</v>
      </c>
      <c r="I9" s="28" t="s">
        <v>1815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1815</v>
      </c>
      <c r="I10" s="28" t="s">
        <v>1815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1816</v>
      </c>
      <c r="I11" s="28" t="s">
        <v>1815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1817</v>
      </c>
      <c r="I12" s="28" t="s">
        <v>1815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1817</v>
      </c>
      <c r="I13" s="28" t="s">
        <v>1815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1517</v>
      </c>
      <c r="F14" s="28" t="s">
        <v>1818</v>
      </c>
      <c r="G14" s="187"/>
      <c r="H14" s="88" t="s">
        <v>1819</v>
      </c>
      <c r="I14" s="28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1517</v>
      </c>
      <c r="F15" s="28" t="s">
        <v>1818</v>
      </c>
      <c r="G15" s="187"/>
      <c r="H15" s="88" t="s">
        <v>1817</v>
      </c>
      <c r="I15" s="28" t="s">
        <v>1816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1517</v>
      </c>
      <c r="F16" s="28" t="s">
        <v>1820</v>
      </c>
      <c r="G16" s="187"/>
      <c r="H16" s="88" t="s">
        <v>1821</v>
      </c>
      <c r="I16" s="28" t="s">
        <v>1816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1517</v>
      </c>
      <c r="F17" s="28" t="s">
        <v>1820</v>
      </c>
      <c r="G17" s="187"/>
      <c r="H17" s="88" t="s">
        <v>1821</v>
      </c>
      <c r="I17" s="28" t="s">
        <v>1816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1517</v>
      </c>
      <c r="F18" s="28" t="s">
        <v>1820</v>
      </c>
      <c r="G18" s="187"/>
      <c r="H18" s="88" t="s">
        <v>1821</v>
      </c>
      <c r="I18" s="28" t="s">
        <v>1816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8" t="s">
        <v>1822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1823</v>
      </c>
      <c r="F5" s="7" t="s">
        <v>1824</v>
      </c>
      <c r="G5" s="7" t="s">
        <v>1825</v>
      </c>
      <c r="H5" s="7" t="s">
        <v>1826</v>
      </c>
      <c r="I5" s="7" t="s">
        <v>1827</v>
      </c>
      <c r="J5" s="7" t="s">
        <v>1828</v>
      </c>
      <c r="K5" s="7" t="s">
        <v>1829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8" t="s">
        <v>1830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1831</v>
      </c>
      <c r="F5" s="7" t="s">
        <v>1832</v>
      </c>
      <c r="G5" s="7" t="s">
        <v>1833</v>
      </c>
      <c r="H5" s="7" t="s">
        <v>1834</v>
      </c>
      <c r="I5" s="7" t="s">
        <v>1835</v>
      </c>
      <c r="J5" s="7" t="s">
        <v>1836</v>
      </c>
      <c r="K5" s="7" t="s">
        <v>1837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1838</v>
      </c>
      <c r="F8" s="32" t="s">
        <v>56</v>
      </c>
      <c r="G8" s="32" t="s">
        <v>56</v>
      </c>
      <c r="H8" s="32" t="s">
        <v>56</v>
      </c>
      <c r="I8" s="178" t="s">
        <v>1839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1838</v>
      </c>
      <c r="F9" s="50" t="s">
        <v>56</v>
      </c>
      <c r="G9" s="50" t="s">
        <v>56</v>
      </c>
      <c r="H9" s="50" t="s">
        <v>56</v>
      </c>
      <c r="I9" s="178" t="s">
        <v>1839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1838</v>
      </c>
      <c r="F10" s="50" t="s">
        <v>56</v>
      </c>
      <c r="G10" s="50" t="s">
        <v>56</v>
      </c>
      <c r="H10" s="50" t="s">
        <v>56</v>
      </c>
      <c r="I10" s="178" t="s">
        <v>1839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1840</v>
      </c>
      <c r="F11" s="50" t="s">
        <v>56</v>
      </c>
      <c r="G11" s="50" t="s">
        <v>56</v>
      </c>
      <c r="H11" s="50" t="s">
        <v>56</v>
      </c>
      <c r="I11" s="178" t="s">
        <v>1839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1840</v>
      </c>
      <c r="F12" s="50" t="s">
        <v>1841</v>
      </c>
      <c r="G12" s="50" t="s">
        <v>56</v>
      </c>
      <c r="H12" s="50" t="s">
        <v>56</v>
      </c>
      <c r="I12" s="178" t="s">
        <v>1839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1838</v>
      </c>
      <c r="F13" s="50" t="s">
        <v>1841</v>
      </c>
      <c r="G13" s="50" t="s">
        <v>53</v>
      </c>
      <c r="H13" s="50" t="s">
        <v>773</v>
      </c>
      <c r="I13" s="179" t="s">
        <v>1842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1840</v>
      </c>
      <c r="F14" s="50" t="s">
        <v>1843</v>
      </c>
      <c r="G14" s="50" t="s">
        <v>53</v>
      </c>
      <c r="H14" s="50" t="s">
        <v>773</v>
      </c>
      <c r="I14" s="179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1840</v>
      </c>
      <c r="F15" s="50" t="s">
        <v>1843</v>
      </c>
      <c r="G15" s="50" t="s">
        <v>53</v>
      </c>
      <c r="H15" s="50" t="s">
        <v>773</v>
      </c>
      <c r="I15" s="179" t="s">
        <v>773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1840</v>
      </c>
      <c r="F16" s="50" t="s">
        <v>1843</v>
      </c>
      <c r="G16" s="50" t="s">
        <v>53</v>
      </c>
      <c r="H16" s="50" t="s">
        <v>773</v>
      </c>
      <c r="I16" s="179" t="s">
        <v>773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1840</v>
      </c>
      <c r="F17" s="50" t="s">
        <v>1843</v>
      </c>
      <c r="G17" s="50" t="s">
        <v>53</v>
      </c>
      <c r="H17" s="50" t="s">
        <v>773</v>
      </c>
      <c r="I17" s="179" t="s">
        <v>773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1840</v>
      </c>
      <c r="F18" s="174" t="s">
        <v>1843</v>
      </c>
      <c r="G18" s="174" t="s">
        <v>53</v>
      </c>
      <c r="H18" s="50" t="s">
        <v>773</v>
      </c>
      <c r="I18" s="179" t="s">
        <v>773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1530</v>
      </c>
    </row>
    <row r="24" spans="2:22" x14ac:dyDescent="0.2">
      <c r="B24" s="56"/>
      <c r="D24" s="58" t="s">
        <v>1531</v>
      </c>
    </row>
    <row r="27" spans="2:22" x14ac:dyDescent="0.2">
      <c r="B27" s="127" t="s">
        <v>134</v>
      </c>
      <c r="D27" s="167" t="s">
        <v>1844</v>
      </c>
    </row>
    <row r="29" spans="2:22" x14ac:dyDescent="0.2">
      <c r="D29" s="150" t="s">
        <v>1845</v>
      </c>
      <c r="E29" s="176" t="s">
        <v>53</v>
      </c>
      <c r="F29" s="175" t="s">
        <v>1846</v>
      </c>
      <c r="G29" s="175" t="s">
        <v>1847</v>
      </c>
      <c r="H29" s="175" t="s">
        <v>1848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1849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1850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1850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4"/>
      <c r="N5" s="745"/>
      <c r="O5" s="746"/>
      <c r="P5" s="7">
        <v>44935</v>
      </c>
      <c r="Q5" s="7" t="s">
        <v>1851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7"/>
      <c r="N6" s="748"/>
      <c r="O6" s="749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9" t="s">
        <v>1849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1852</v>
      </c>
      <c r="F8" s="28" t="s">
        <v>1852</v>
      </c>
      <c r="G8" s="38" t="s">
        <v>1852</v>
      </c>
      <c r="H8" s="88" t="s">
        <v>1853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1852</v>
      </c>
      <c r="F9" s="30" t="s">
        <v>1852</v>
      </c>
      <c r="G9" s="59" t="s">
        <v>1852</v>
      </c>
      <c r="H9" s="87" t="s">
        <v>1853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1852</v>
      </c>
      <c r="F10" s="30" t="s">
        <v>1852</v>
      </c>
      <c r="G10" s="59" t="s">
        <v>1854</v>
      </c>
      <c r="H10" s="87" t="s">
        <v>1853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1852</v>
      </c>
      <c r="F11" s="30" t="s">
        <v>1852</v>
      </c>
      <c r="G11" s="59" t="s">
        <v>1855</v>
      </c>
      <c r="H11" s="87" t="s">
        <v>1204</v>
      </c>
      <c r="I11" s="170" t="s">
        <v>306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1852</v>
      </c>
      <c r="F12" s="30" t="s">
        <v>1852</v>
      </c>
      <c r="G12" s="59" t="s">
        <v>973</v>
      </c>
      <c r="H12" s="87" t="s">
        <v>1853</v>
      </c>
      <c r="I12" s="170" t="s">
        <v>306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1852</v>
      </c>
      <c r="F13" s="30" t="s">
        <v>1852</v>
      </c>
      <c r="G13" s="40" t="s">
        <v>973</v>
      </c>
      <c r="H13" s="20" t="s">
        <v>54</v>
      </c>
      <c r="I13" s="170" t="s">
        <v>1856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1857</v>
      </c>
      <c r="F14" s="30" t="s">
        <v>1852</v>
      </c>
      <c r="G14" s="40" t="s">
        <v>973</v>
      </c>
      <c r="H14" s="20" t="s">
        <v>306</v>
      </c>
      <c r="I14" s="17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1857</v>
      </c>
      <c r="F15" s="30" t="s">
        <v>1852</v>
      </c>
      <c r="G15" s="40" t="s">
        <v>1859</v>
      </c>
      <c r="H15" s="20" t="s">
        <v>306</v>
      </c>
      <c r="I15" s="171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1857</v>
      </c>
      <c r="F16" s="30" t="s">
        <v>1852</v>
      </c>
      <c r="G16" s="40" t="s">
        <v>1853</v>
      </c>
      <c r="H16" s="20" t="s">
        <v>306</v>
      </c>
      <c r="I16" s="170" t="s">
        <v>1204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1857</v>
      </c>
      <c r="F17" s="30" t="s">
        <v>1861</v>
      </c>
      <c r="G17" s="40" t="s">
        <v>1204</v>
      </c>
      <c r="H17" s="20" t="s">
        <v>1503</v>
      </c>
      <c r="I17" s="170" t="s">
        <v>1204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1857</v>
      </c>
      <c r="F18" s="31" t="s">
        <v>1861</v>
      </c>
      <c r="G18" s="40" t="s">
        <v>1862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67" t="s">
        <v>1865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1849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1866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1866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4"/>
      <c r="N5" s="745"/>
      <c r="O5" s="746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7"/>
      <c r="N6" s="748"/>
      <c r="O6" s="749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1867</v>
      </c>
      <c r="F7" s="123" t="s">
        <v>1867</v>
      </c>
      <c r="G7" s="123" t="s">
        <v>1867</v>
      </c>
      <c r="H7" s="123" t="s">
        <v>1867</v>
      </c>
      <c r="I7" s="123" t="s">
        <v>1867</v>
      </c>
      <c r="J7" s="123" t="s">
        <v>1867</v>
      </c>
      <c r="K7" s="123" t="s">
        <v>1867</v>
      </c>
      <c r="L7" s="70"/>
      <c r="M7" s="739" t="s">
        <v>1849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1849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1870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1870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4"/>
      <c r="N5" s="745"/>
      <c r="O5" s="746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7"/>
      <c r="N6" s="748"/>
      <c r="O6" s="749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9" t="s">
        <v>1849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497</v>
      </c>
      <c r="G17" s="48" t="s">
        <v>53</v>
      </c>
      <c r="H17" s="20" t="s">
        <v>497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497</v>
      </c>
      <c r="G18" s="48" t="s">
        <v>53</v>
      </c>
      <c r="H18" s="20" t="s">
        <v>497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1849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1871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1871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4"/>
      <c r="N5" s="745"/>
      <c r="O5" s="746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7"/>
      <c r="N6" s="748"/>
      <c r="O6" s="749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754</v>
      </c>
      <c r="I7" s="123" t="s">
        <v>55</v>
      </c>
      <c r="J7" s="119"/>
      <c r="K7" s="119"/>
      <c r="L7" s="70"/>
      <c r="M7" s="739" t="s">
        <v>1849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1161</v>
      </c>
      <c r="F16" s="33" t="s">
        <v>55</v>
      </c>
      <c r="G16" s="48" t="s">
        <v>56</v>
      </c>
      <c r="H16" s="20" t="s">
        <v>1161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1161</v>
      </c>
      <c r="F18" s="33" t="s">
        <v>56</v>
      </c>
      <c r="G18" s="48" t="s">
        <v>1161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1849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1872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1872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4"/>
      <c r="N5" s="745"/>
      <c r="O5" s="746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7"/>
      <c r="N6" s="748"/>
      <c r="O6" s="749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754</v>
      </c>
      <c r="F7" s="123" t="s">
        <v>754</v>
      </c>
      <c r="G7" s="123" t="s">
        <v>754</v>
      </c>
      <c r="H7" s="123" t="s">
        <v>754</v>
      </c>
      <c r="I7" s="123" t="s">
        <v>754</v>
      </c>
      <c r="J7" s="119"/>
      <c r="K7" s="119"/>
      <c r="L7" s="70"/>
      <c r="M7" s="739" t="s">
        <v>1849</v>
      </c>
      <c r="N7" s="740"/>
      <c r="O7" s="741"/>
      <c r="P7" s="131"/>
      <c r="Q7" s="128"/>
      <c r="R7" s="128" t="s">
        <v>1873</v>
      </c>
      <c r="S7" s="128" t="s">
        <v>1873</v>
      </c>
      <c r="T7" s="130" t="s">
        <v>1874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532</v>
      </c>
      <c r="G14" s="48" t="s">
        <v>54</v>
      </c>
      <c r="H14" s="20" t="s">
        <v>54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532</v>
      </c>
      <c r="G16" s="48" t="s">
        <v>54</v>
      </c>
      <c r="H16" s="20" t="s">
        <v>532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532</v>
      </c>
      <c r="H17" s="20" t="s">
        <v>532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532</v>
      </c>
      <c r="H18" s="20" t="s">
        <v>532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1849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1875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1875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4"/>
      <c r="N5" s="745"/>
      <c r="O5" s="746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7"/>
      <c r="N6" s="748"/>
      <c r="O6" s="749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9" t="s">
        <v>1849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D31" s="102" t="s">
        <v>1158</v>
      </c>
      <c r="E31" s="102"/>
      <c r="F31" s="79"/>
      <c r="G31" s="79"/>
      <c r="H31" s="79"/>
      <c r="I31" s="79"/>
      <c r="J31" s="79"/>
      <c r="K31" s="149"/>
      <c r="M31" s="736"/>
      <c r="N31" s="736"/>
      <c r="O31" s="736"/>
    </row>
    <row r="32" spans="2:22" x14ac:dyDescent="0.2">
      <c r="D32" s="103" t="s">
        <v>754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1849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1877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1877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4"/>
      <c r="N5" s="745"/>
      <c r="O5" s="746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7"/>
      <c r="N6" s="748"/>
      <c r="O6" s="749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9" t="s">
        <v>1849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1879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1879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1878</v>
      </c>
      <c r="F14" s="20" t="s">
        <v>1879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1878</v>
      </c>
      <c r="F15" s="33" t="s">
        <v>1879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1880</v>
      </c>
      <c r="F16" s="33" t="s">
        <v>1879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1879</v>
      </c>
      <c r="F17" s="33" t="s">
        <v>1879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1879</v>
      </c>
      <c r="F18" s="136" t="s">
        <v>1161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1849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1881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1881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4"/>
      <c r="N5" s="745"/>
      <c r="O5" s="746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23" t="s">
        <v>1230</v>
      </c>
      <c r="J6" s="22" t="s">
        <v>1231</v>
      </c>
      <c r="K6" s="46" t="s">
        <v>1232</v>
      </c>
      <c r="L6" s="61"/>
      <c r="M6" s="747"/>
      <c r="N6" s="748"/>
      <c r="O6" s="749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532</v>
      </c>
      <c r="H7" s="32" t="s">
        <v>532</v>
      </c>
      <c r="I7" s="28" t="s">
        <v>53</v>
      </c>
      <c r="J7" s="38"/>
      <c r="K7" s="38"/>
      <c r="L7" s="61"/>
      <c r="M7" s="739" t="s">
        <v>1849</v>
      </c>
      <c r="N7" s="740"/>
      <c r="O7" s="741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532</v>
      </c>
      <c r="F9" s="108" t="s">
        <v>532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532</v>
      </c>
      <c r="F10" s="108" t="s">
        <v>532</v>
      </c>
      <c r="G10" s="50" t="s">
        <v>259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1857</v>
      </c>
      <c r="F11" s="33" t="s">
        <v>1882</v>
      </c>
      <c r="G11" s="50" t="s">
        <v>259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1857</v>
      </c>
      <c r="F12" s="33" t="s">
        <v>1664</v>
      </c>
      <c r="G12" s="50" t="s">
        <v>1165</v>
      </c>
      <c r="H12" s="50" t="s">
        <v>1234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1857</v>
      </c>
      <c r="F13" s="33" t="s">
        <v>1664</v>
      </c>
      <c r="G13" s="33" t="s">
        <v>1664</v>
      </c>
      <c r="H13" s="33" t="s">
        <v>1664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1857</v>
      </c>
      <c r="F14" s="33" t="s">
        <v>1664</v>
      </c>
      <c r="G14" s="33" t="s">
        <v>1664</v>
      </c>
      <c r="H14" s="33" t="s">
        <v>1664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1234</v>
      </c>
      <c r="F15" s="33" t="s">
        <v>320</v>
      </c>
      <c r="G15" s="33" t="s">
        <v>1664</v>
      </c>
      <c r="H15" s="33" t="s">
        <v>1664</v>
      </c>
      <c r="I15" s="30" t="s">
        <v>259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1664</v>
      </c>
      <c r="F16" s="33" t="s">
        <v>320</v>
      </c>
      <c r="G16" s="33" t="s">
        <v>1664</v>
      </c>
      <c r="H16" s="33" t="s">
        <v>1664</v>
      </c>
      <c r="I16" s="30" t="s">
        <v>259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1664</v>
      </c>
      <c r="F17" s="51" t="s">
        <v>56</v>
      </c>
      <c r="G17" s="51" t="s">
        <v>1161</v>
      </c>
      <c r="H17" s="51" t="s">
        <v>1161</v>
      </c>
      <c r="I17" s="31" t="s">
        <v>259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1849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1884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1884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4"/>
      <c r="N5" s="745"/>
      <c r="O5" s="746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22" t="s">
        <v>1231</v>
      </c>
      <c r="K6" s="46" t="s">
        <v>1232</v>
      </c>
      <c r="L6" s="61"/>
      <c r="M6" s="747"/>
      <c r="N6" s="748"/>
      <c r="O6" s="749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754</v>
      </c>
      <c r="G7" s="50" t="s">
        <v>754</v>
      </c>
      <c r="H7" s="50" t="s">
        <v>756</v>
      </c>
      <c r="I7" s="30" t="s">
        <v>754</v>
      </c>
      <c r="J7" s="38"/>
      <c r="K7" s="38"/>
      <c r="L7" s="61"/>
      <c r="M7" s="739" t="s">
        <v>1849</v>
      </c>
      <c r="N7" s="740"/>
      <c r="O7" s="741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754</v>
      </c>
      <c r="G8" s="50" t="s">
        <v>754</v>
      </c>
      <c r="H8" s="50" t="s">
        <v>756</v>
      </c>
      <c r="I8" s="30" t="s">
        <v>754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1028</v>
      </c>
      <c r="G9" s="50" t="s">
        <v>1028</v>
      </c>
      <c r="H9" s="50" t="s">
        <v>1028</v>
      </c>
      <c r="I9" s="30" t="s">
        <v>1028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320</v>
      </c>
      <c r="F10" s="33" t="s">
        <v>1028</v>
      </c>
      <c r="G10" s="33" t="s">
        <v>1028</v>
      </c>
      <c r="H10" s="33" t="s">
        <v>1028</v>
      </c>
      <c r="I10" s="48" t="s">
        <v>1028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320</v>
      </c>
      <c r="F11" s="33" t="s">
        <v>1028</v>
      </c>
      <c r="G11" s="33" t="s">
        <v>1028</v>
      </c>
      <c r="H11" s="33" t="s">
        <v>1028</v>
      </c>
      <c r="I11" s="48" t="s">
        <v>1028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320</v>
      </c>
      <c r="F12" s="33" t="s">
        <v>1028</v>
      </c>
      <c r="G12" s="33" t="s">
        <v>1028</v>
      </c>
      <c r="H12" s="33" t="s">
        <v>53</v>
      </c>
      <c r="I12" s="48" t="s">
        <v>1028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1664</v>
      </c>
      <c r="F13" s="33" t="s">
        <v>1885</v>
      </c>
      <c r="G13" s="33" t="s">
        <v>1885</v>
      </c>
      <c r="H13" s="33" t="s">
        <v>1878</v>
      </c>
      <c r="I13" s="48" t="s">
        <v>1885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1664</v>
      </c>
      <c r="F14" s="33" t="s">
        <v>1885</v>
      </c>
      <c r="G14" s="33" t="s">
        <v>1885</v>
      </c>
      <c r="H14" s="33" t="s">
        <v>1878</v>
      </c>
      <c r="I14" s="48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1664</v>
      </c>
      <c r="F15" s="33" t="s">
        <v>1886</v>
      </c>
      <c r="G15" s="111" t="s">
        <v>1885</v>
      </c>
      <c r="H15" s="33" t="s">
        <v>1878</v>
      </c>
      <c r="I15" s="48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1664</v>
      </c>
      <c r="F16" s="33" t="s">
        <v>1886</v>
      </c>
      <c r="G16" s="33" t="s">
        <v>1885</v>
      </c>
      <c r="H16" s="33" t="s">
        <v>1878</v>
      </c>
      <c r="I16" s="48" t="s">
        <v>1886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1664</v>
      </c>
      <c r="F17" s="51" t="s">
        <v>1886</v>
      </c>
      <c r="G17" s="51" t="s">
        <v>1885</v>
      </c>
      <c r="H17" s="51" t="s">
        <v>53</v>
      </c>
      <c r="I17" s="49" t="s">
        <v>497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1887</v>
      </c>
      <c r="R18" s="91" t="s">
        <v>1050</v>
      </c>
      <c r="S18" s="91" t="s">
        <v>1050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1887</v>
      </c>
      <c r="R19" s="91" t="s">
        <v>1050</v>
      </c>
      <c r="S19" s="91" t="s">
        <v>1050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1887</v>
      </c>
      <c r="R20" s="91" t="s">
        <v>1050</v>
      </c>
      <c r="S20" s="91" t="s">
        <v>1050</v>
      </c>
      <c r="T20" s="72"/>
      <c r="U20" s="72"/>
      <c r="V20" s="72"/>
    </row>
    <row r="21" spans="2:22" x14ac:dyDescent="0.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1887</v>
      </c>
      <c r="R21" s="91" t="s">
        <v>1050</v>
      </c>
      <c r="S21" s="91" t="s">
        <v>1050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1887</v>
      </c>
      <c r="R22" s="91" t="s">
        <v>1050</v>
      </c>
      <c r="S22" s="91" t="s">
        <v>1050</v>
      </c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742" t="s">
        <v>1849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1888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6" t="s">
        <v>1888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4"/>
      <c r="N5" s="745"/>
      <c r="O5" s="746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7"/>
      <c r="N6" s="748"/>
      <c r="O6" s="749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259</v>
      </c>
      <c r="H7" s="28" t="s">
        <v>259</v>
      </c>
      <c r="I7" s="28" t="s">
        <v>54</v>
      </c>
      <c r="J7" s="28"/>
      <c r="K7" s="38"/>
      <c r="L7" s="61"/>
      <c r="M7" s="739" t="s">
        <v>1849</v>
      </c>
      <c r="N7" s="740"/>
      <c r="O7" s="741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259</v>
      </c>
      <c r="H8" s="30" t="s">
        <v>259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1889</v>
      </c>
      <c r="V8" s="91" t="s">
        <v>906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259</v>
      </c>
      <c r="H9" s="30" t="s">
        <v>259</v>
      </c>
      <c r="I9" s="30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1889</v>
      </c>
      <c r="V9" s="91" t="s">
        <v>906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259</v>
      </c>
      <c r="H10" s="30" t="s">
        <v>259</v>
      </c>
      <c r="I10" s="30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1890</v>
      </c>
      <c r="U10" s="97" t="s">
        <v>1889</v>
      </c>
      <c r="V10" s="91" t="s">
        <v>906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259</v>
      </c>
      <c r="H11" s="30" t="s">
        <v>56</v>
      </c>
      <c r="I11" s="30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1890</v>
      </c>
      <c r="U11" s="97" t="s">
        <v>1889</v>
      </c>
      <c r="V11" s="91" t="s">
        <v>906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1165</v>
      </c>
      <c r="H12" s="89" t="s">
        <v>1161</v>
      </c>
      <c r="I12" s="30" t="s">
        <v>1861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1890</v>
      </c>
      <c r="U12" s="97" t="s">
        <v>1889</v>
      </c>
      <c r="V12" s="91" t="s">
        <v>906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1165</v>
      </c>
      <c r="H13" s="89" t="s">
        <v>1161</v>
      </c>
      <c r="I13" s="30" t="s">
        <v>1234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1890</v>
      </c>
      <c r="U13" s="97" t="s">
        <v>1889</v>
      </c>
      <c r="V13" s="91" t="s">
        <v>906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1165</v>
      </c>
      <c r="H14" s="89" t="s">
        <v>1891</v>
      </c>
      <c r="I14" s="30" t="s">
        <v>1234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1890</v>
      </c>
      <c r="U14" s="97" t="s">
        <v>1889</v>
      </c>
      <c r="V14" s="91" t="s">
        <v>1890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1165</v>
      </c>
      <c r="H15" s="89" t="s">
        <v>1161</v>
      </c>
      <c r="I15" s="30" t="s">
        <v>1234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1890</v>
      </c>
      <c r="U15" s="97" t="s">
        <v>1889</v>
      </c>
      <c r="V15" s="91" t="s">
        <v>1890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1165</v>
      </c>
      <c r="H16" s="89" t="s">
        <v>1161</v>
      </c>
      <c r="I16" s="30" t="s">
        <v>1234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1890</v>
      </c>
      <c r="U16" s="97" t="s">
        <v>1889</v>
      </c>
      <c r="V16" s="91" t="s">
        <v>1890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1165</v>
      </c>
      <c r="H17" s="107" t="s">
        <v>1161</v>
      </c>
      <c r="I17" s="31" t="s">
        <v>1892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1890</v>
      </c>
      <c r="S17" s="72"/>
      <c r="T17" s="97" t="s">
        <v>1890</v>
      </c>
      <c r="U17" s="97" t="s">
        <v>1889</v>
      </c>
      <c r="V17" s="91" t="s">
        <v>1890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1890</v>
      </c>
      <c r="S18" s="72"/>
      <c r="T18" s="91" t="s">
        <v>1890</v>
      </c>
      <c r="U18" s="96"/>
      <c r="V18" s="91" t="s">
        <v>1890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1890</v>
      </c>
      <c r="S19" s="72"/>
      <c r="T19" s="91" t="s">
        <v>1890</v>
      </c>
      <c r="U19" s="96"/>
      <c r="V19" s="91" t="s">
        <v>1890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1890</v>
      </c>
      <c r="S20" s="72"/>
      <c r="T20" s="91" t="s">
        <v>1890</v>
      </c>
      <c r="U20" s="96"/>
      <c r="V20" s="91" t="s">
        <v>1890</v>
      </c>
    </row>
    <row r="21" spans="2:22" x14ac:dyDescent="0.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1890</v>
      </c>
      <c r="U21" s="96"/>
      <c r="V21" s="91" t="s">
        <v>1890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  <row r="27" spans="2:22" x14ac:dyDescent="0.2">
      <c r="D27" s="102" t="s">
        <v>1158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x14ac:dyDescent="0.2">
      <c r="B2" s="736" t="s">
        <v>1893</v>
      </c>
      <c r="C2" s="736"/>
      <c r="D2" s="736"/>
      <c r="E2" s="736"/>
      <c r="F2" s="736"/>
      <c r="G2" s="736"/>
      <c r="H2" s="736"/>
      <c r="I2" s="736"/>
      <c r="J2" s="736"/>
      <c r="K2" s="736"/>
      <c r="L2" s="736"/>
      <c r="M2" s="736"/>
      <c r="N2" s="736"/>
      <c r="O2" s="736"/>
      <c r="P2" s="736"/>
      <c r="Q2" s="736"/>
      <c r="R2" s="736"/>
      <c r="S2" s="736"/>
      <c r="T2" s="736"/>
      <c r="U2" s="736"/>
      <c r="V2" s="736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7" t="s">
        <v>78</v>
      </c>
      <c r="C4" s="750"/>
      <c r="D4" s="750"/>
      <c r="E4" s="750"/>
      <c r="F4" s="750"/>
      <c r="G4" s="750"/>
      <c r="H4" s="750"/>
      <c r="I4" s="750"/>
      <c r="J4" s="750"/>
      <c r="K4" s="750"/>
      <c r="L4" s="61"/>
      <c r="M4" s="742" t="s">
        <v>1849</v>
      </c>
      <c r="N4" s="743"/>
      <c r="O4" s="743"/>
      <c r="P4" s="743"/>
      <c r="Q4" s="743"/>
      <c r="R4" s="743"/>
      <c r="S4" s="743"/>
      <c r="T4" s="743"/>
      <c r="U4" s="743"/>
      <c r="V4" s="743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4"/>
      <c r="N5" s="745"/>
      <c r="O5" s="746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7"/>
      <c r="N6" s="748"/>
      <c r="O6" s="749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6" t="s">
        <v>1231</v>
      </c>
      <c r="V6" s="67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259</v>
      </c>
      <c r="F7" s="38" t="s">
        <v>259</v>
      </c>
      <c r="G7" s="52" t="s">
        <v>259</v>
      </c>
      <c r="H7" s="37" t="s">
        <v>56</v>
      </c>
      <c r="I7" s="32" t="s">
        <v>259</v>
      </c>
      <c r="J7" s="28"/>
      <c r="K7" s="38"/>
      <c r="L7" s="61"/>
      <c r="M7" s="739" t="s">
        <v>1849</v>
      </c>
      <c r="N7" s="740"/>
      <c r="O7" s="741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259</v>
      </c>
      <c r="F8" s="59" t="s">
        <v>259</v>
      </c>
      <c r="G8" s="30" t="s">
        <v>259</v>
      </c>
      <c r="H8" s="27" t="s">
        <v>56</v>
      </c>
      <c r="I8" s="33" t="s">
        <v>259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259</v>
      </c>
      <c r="F9" s="59" t="s">
        <v>1883</v>
      </c>
      <c r="G9" s="30" t="s">
        <v>259</v>
      </c>
      <c r="H9" s="15" t="s">
        <v>56</v>
      </c>
      <c r="I9" s="33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259</v>
      </c>
      <c r="F10" s="60" t="s">
        <v>1883</v>
      </c>
      <c r="G10" s="78" t="s">
        <v>1883</v>
      </c>
      <c r="H10" s="14" t="s">
        <v>56</v>
      </c>
      <c r="I10" s="33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259</v>
      </c>
      <c r="F11" s="60" t="s">
        <v>1028</v>
      </c>
      <c r="G11" s="78" t="s">
        <v>1883</v>
      </c>
      <c r="H11" s="14" t="s">
        <v>1028</v>
      </c>
      <c r="I11" s="14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259</v>
      </c>
      <c r="F12" s="60" t="s">
        <v>1885</v>
      </c>
      <c r="G12" s="57" t="s">
        <v>1894</v>
      </c>
      <c r="H12" s="14" t="s">
        <v>1028</v>
      </c>
      <c r="I12" s="14" t="s">
        <v>259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1861</v>
      </c>
      <c r="F13" s="60" t="s">
        <v>1894</v>
      </c>
      <c r="G13" s="57" t="s">
        <v>1894</v>
      </c>
      <c r="H13" s="14" t="s">
        <v>1885</v>
      </c>
      <c r="I13" s="14" t="s">
        <v>1861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1861</v>
      </c>
      <c r="F14" s="59" t="s">
        <v>1895</v>
      </c>
      <c r="G14" s="57" t="s">
        <v>1894</v>
      </c>
      <c r="H14" s="14" t="s">
        <v>1886</v>
      </c>
      <c r="I14" s="14" t="s">
        <v>1861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1861</v>
      </c>
      <c r="F15" s="59" t="s">
        <v>1895</v>
      </c>
      <c r="G15" s="57" t="s">
        <v>1894</v>
      </c>
      <c r="H15" s="14" t="s">
        <v>1886</v>
      </c>
      <c r="I15" s="14" t="s">
        <v>1861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1861</v>
      </c>
      <c r="F16" s="59" t="s">
        <v>1895</v>
      </c>
      <c r="G16" s="30" t="s">
        <v>1895</v>
      </c>
      <c r="H16" s="14" t="s">
        <v>1885</v>
      </c>
      <c r="I16" s="14" t="s">
        <v>1861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1050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1861</v>
      </c>
      <c r="F17" s="44" t="s">
        <v>1878</v>
      </c>
      <c r="G17" s="54" t="s">
        <v>1878</v>
      </c>
      <c r="H17" s="29" t="s">
        <v>1885</v>
      </c>
      <c r="I17" s="29" t="s">
        <v>1896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1050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1050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1050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1050</v>
      </c>
      <c r="U20" s="72"/>
      <c r="V20" s="72"/>
    </row>
    <row r="21" spans="2:22" x14ac:dyDescent="0.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1050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1" t="s">
        <v>77</v>
      </c>
      <c r="C2" s="751"/>
      <c r="D2" s="751"/>
      <c r="E2" s="751"/>
      <c r="F2" s="751"/>
      <c r="G2" s="751"/>
      <c r="H2" s="751"/>
      <c r="I2" s="751"/>
      <c r="J2" s="751"/>
      <c r="K2" s="751"/>
    </row>
    <row r="3" spans="2:11" ht="18.75" x14ac:dyDescent="0.25">
      <c r="B3" s="737" t="s">
        <v>78</v>
      </c>
      <c r="C3" s="750"/>
      <c r="D3" s="750"/>
      <c r="E3" s="750"/>
      <c r="F3" s="750"/>
      <c r="G3" s="750"/>
      <c r="H3" s="750"/>
      <c r="I3" s="750"/>
      <c r="J3" s="750"/>
      <c r="K3" s="750"/>
    </row>
    <row r="4" spans="2:11" x14ac:dyDescent="0.2">
      <c r="B4" s="738" t="s">
        <v>1897</v>
      </c>
      <c r="C4" s="738"/>
      <c r="D4" s="738"/>
      <c r="E4" s="738"/>
      <c r="F4" s="738"/>
      <c r="G4" s="738"/>
      <c r="H4" s="738"/>
      <c r="I4" s="738"/>
      <c r="J4" s="738"/>
      <c r="K4" s="738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1898</v>
      </c>
      <c r="G8" s="52" t="s">
        <v>55</v>
      </c>
      <c r="H8" s="37" t="s">
        <v>1662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1898</v>
      </c>
      <c r="G9" s="16" t="s">
        <v>55</v>
      </c>
      <c r="H9" s="27" t="s">
        <v>1662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1898</v>
      </c>
      <c r="G10" s="16" t="s">
        <v>1161</v>
      </c>
      <c r="H10" s="15" t="s">
        <v>1039</v>
      </c>
      <c r="I10" s="33" t="s">
        <v>1197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1899</v>
      </c>
      <c r="G11" s="16" t="s">
        <v>497</v>
      </c>
      <c r="H11" s="14" t="s">
        <v>1900</v>
      </c>
      <c r="I11" s="14" t="s">
        <v>1901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1899</v>
      </c>
      <c r="G12" s="16" t="s">
        <v>497</v>
      </c>
      <c r="H12" s="14" t="s">
        <v>1900</v>
      </c>
      <c r="I12" s="14" t="s">
        <v>1901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1902</v>
      </c>
      <c r="G13" s="16" t="s">
        <v>497</v>
      </c>
      <c r="H13" s="14" t="s">
        <v>1903</v>
      </c>
      <c r="I13" s="14" t="s">
        <v>1904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1902</v>
      </c>
      <c r="G14" s="16" t="s">
        <v>1904</v>
      </c>
      <c r="H14" s="14" t="s">
        <v>1904</v>
      </c>
      <c r="I14" s="14" t="s">
        <v>1904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1902</v>
      </c>
      <c r="G15" s="16" t="s">
        <v>1904</v>
      </c>
      <c r="H15" s="14" t="s">
        <v>1904</v>
      </c>
      <c r="I15" s="14" t="s">
        <v>1904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1902</v>
      </c>
      <c r="G16" s="16" t="s">
        <v>1904</v>
      </c>
      <c r="H16" s="14" t="s">
        <v>1904</v>
      </c>
      <c r="I16" s="14" t="s">
        <v>1904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1902</v>
      </c>
      <c r="G17" s="16" t="s">
        <v>1905</v>
      </c>
      <c r="H17" s="14" t="s">
        <v>1904</v>
      </c>
      <c r="I17" s="14" t="s">
        <v>1901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1906</v>
      </c>
      <c r="G18" s="53" t="s">
        <v>1905</v>
      </c>
      <c r="H18" s="14" t="s">
        <v>1904</v>
      </c>
      <c r="I18" s="14" t="s">
        <v>1901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1" t="s">
        <v>77</v>
      </c>
      <c r="C2" s="751"/>
      <c r="D2" s="751"/>
      <c r="E2" s="751"/>
      <c r="F2" s="751"/>
      <c r="G2" s="751"/>
      <c r="H2" s="751"/>
      <c r="I2" s="751"/>
      <c r="J2" s="751"/>
      <c r="K2" s="751"/>
    </row>
    <row r="3" spans="2:11" ht="18.75" x14ac:dyDescent="0.25">
      <c r="B3" s="737" t="s">
        <v>78</v>
      </c>
      <c r="C3" s="750"/>
      <c r="D3" s="750"/>
      <c r="E3" s="750"/>
      <c r="F3" s="750"/>
      <c r="G3" s="750"/>
      <c r="H3" s="750"/>
      <c r="I3" s="750"/>
      <c r="J3" s="750"/>
      <c r="K3" s="750"/>
    </row>
    <row r="4" spans="2:11" x14ac:dyDescent="0.2">
      <c r="B4" s="738" t="s">
        <v>1907</v>
      </c>
      <c r="C4" s="738"/>
      <c r="D4" s="738"/>
      <c r="E4" s="738"/>
      <c r="F4" s="738"/>
      <c r="G4" s="738"/>
      <c r="H4" s="738"/>
      <c r="I4" s="738"/>
      <c r="J4" s="738"/>
      <c r="K4" s="738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1908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754</v>
      </c>
      <c r="J9" s="30" t="s">
        <v>1908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754</v>
      </c>
      <c r="H10" s="15"/>
      <c r="I10" s="33" t="s">
        <v>754</v>
      </c>
      <c r="J10" s="30" t="s">
        <v>1908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1909</v>
      </c>
      <c r="G11" s="14" t="s">
        <v>754</v>
      </c>
      <c r="H11" s="14" t="s">
        <v>53</v>
      </c>
      <c r="I11" s="15" t="s">
        <v>1096</v>
      </c>
      <c r="J11" s="30" t="s">
        <v>1908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985</v>
      </c>
      <c r="F12" s="14" t="s">
        <v>1909</v>
      </c>
      <c r="G12" s="14" t="s">
        <v>754</v>
      </c>
      <c r="H12" s="14" t="s">
        <v>53</v>
      </c>
      <c r="I12" s="15" t="s">
        <v>1096</v>
      </c>
      <c r="J12" s="30" t="s">
        <v>1908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754</v>
      </c>
      <c r="F13" s="14" t="s">
        <v>1909</v>
      </c>
      <c r="G13" s="14" t="s">
        <v>754</v>
      </c>
      <c r="H13" s="14" t="s">
        <v>1096</v>
      </c>
      <c r="I13" s="15" t="s">
        <v>1096</v>
      </c>
      <c r="J13" s="30" t="s">
        <v>1908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754</v>
      </c>
      <c r="F14" s="14" t="s">
        <v>1909</v>
      </c>
      <c r="G14" s="14" t="s">
        <v>754</v>
      </c>
      <c r="H14" s="14" t="s">
        <v>1096</v>
      </c>
      <c r="I14" s="15" t="s">
        <v>1096</v>
      </c>
      <c r="J14" s="30" t="s">
        <v>1908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754</v>
      </c>
      <c r="F15" s="14" t="s">
        <v>1909</v>
      </c>
      <c r="G15" s="14" t="s">
        <v>754</v>
      </c>
      <c r="H15" s="14" t="s">
        <v>1096</v>
      </c>
      <c r="I15" s="15" t="s">
        <v>1096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754</v>
      </c>
      <c r="F16" s="14" t="s">
        <v>1909</v>
      </c>
      <c r="G16" s="14" t="s">
        <v>754</v>
      </c>
      <c r="H16" s="14" t="s">
        <v>1096</v>
      </c>
      <c r="I16" s="15" t="s">
        <v>1096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754</v>
      </c>
      <c r="F17" s="14" t="s">
        <v>1909</v>
      </c>
      <c r="G17" s="14" t="s">
        <v>754</v>
      </c>
      <c r="H17" s="14" t="s">
        <v>1096</v>
      </c>
      <c r="I17" s="15" t="s">
        <v>1096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754</v>
      </c>
      <c r="F18" s="29" t="s">
        <v>1909</v>
      </c>
      <c r="G18" s="29" t="s">
        <v>754</v>
      </c>
      <c r="H18" s="29" t="s">
        <v>1096</v>
      </c>
      <c r="I18" s="43" t="s">
        <v>1096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51" t="s">
        <v>77</v>
      </c>
      <c r="C2" s="751"/>
      <c r="D2" s="751"/>
      <c r="E2" s="751"/>
      <c r="F2" s="751"/>
      <c r="G2" s="751"/>
      <c r="H2" s="751"/>
      <c r="I2" s="751"/>
      <c r="J2" s="751"/>
      <c r="K2" s="751"/>
    </row>
    <row r="3" spans="2:11" ht="18.75" x14ac:dyDescent="0.25">
      <c r="B3" s="737" t="s">
        <v>78</v>
      </c>
      <c r="C3" s="750"/>
      <c r="D3" s="750"/>
      <c r="E3" s="750"/>
      <c r="F3" s="750"/>
      <c r="G3" s="750"/>
      <c r="H3" s="750"/>
      <c r="I3" s="750"/>
      <c r="J3" s="750"/>
      <c r="K3" s="750"/>
    </row>
    <row r="4" spans="2:11" x14ac:dyDescent="0.2">
      <c r="B4" s="738" t="s">
        <v>1910</v>
      </c>
      <c r="C4" s="738"/>
      <c r="D4" s="738"/>
      <c r="E4" s="738"/>
      <c r="F4" s="738"/>
      <c r="G4" s="738"/>
      <c r="H4" s="738"/>
      <c r="I4" s="738"/>
      <c r="J4" s="738"/>
      <c r="K4" s="738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1226</v>
      </c>
      <c r="F7" s="11" t="s">
        <v>1227</v>
      </c>
      <c r="G7" s="11" t="s">
        <v>1228</v>
      </c>
      <c r="H7" s="21" t="s">
        <v>1229</v>
      </c>
      <c r="I7" s="23" t="s">
        <v>1230</v>
      </c>
      <c r="J7" s="22" t="s">
        <v>1231</v>
      </c>
      <c r="K7" s="11" t="s">
        <v>1232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1050</v>
      </c>
      <c r="F8" s="26" t="s">
        <v>1050</v>
      </c>
      <c r="G8" s="26" t="s">
        <v>1050</v>
      </c>
      <c r="H8" s="27" t="s">
        <v>1172</v>
      </c>
      <c r="I8" s="32" t="s">
        <v>1050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1050</v>
      </c>
      <c r="F9" s="14" t="s">
        <v>1050</v>
      </c>
      <c r="G9" s="14" t="s">
        <v>754</v>
      </c>
      <c r="H9" s="27" t="s">
        <v>1172</v>
      </c>
      <c r="I9" s="33" t="s">
        <v>1050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1096</v>
      </c>
      <c r="G10" s="14" t="s">
        <v>754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1909</v>
      </c>
      <c r="G11" s="14" t="s">
        <v>995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1909</v>
      </c>
      <c r="F12" s="14" t="s">
        <v>1909</v>
      </c>
      <c r="G12" s="14" t="s">
        <v>995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1909</v>
      </c>
      <c r="F13" s="14" t="s">
        <v>1909</v>
      </c>
      <c r="G13" s="14" t="s">
        <v>995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1909</v>
      </c>
      <c r="F14" s="14" t="s">
        <v>1909</v>
      </c>
      <c r="G14" s="14" t="s">
        <v>995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1909</v>
      </c>
      <c r="F15" s="14" t="s">
        <v>1909</v>
      </c>
      <c r="G15" s="14" t="s">
        <v>995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1909</v>
      </c>
      <c r="F16" s="14" t="s">
        <v>1909</v>
      </c>
      <c r="G16" s="14" t="s">
        <v>995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1909</v>
      </c>
      <c r="F17" s="14" t="s">
        <v>1909</v>
      </c>
      <c r="G17" s="14" t="s">
        <v>995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1909</v>
      </c>
      <c r="F18" s="17" t="s">
        <v>985</v>
      </c>
      <c r="G18" s="17" t="s">
        <v>995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1911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1028</v>
      </c>
      <c r="F11" s="515" t="s">
        <v>1028</v>
      </c>
      <c r="G11" s="560"/>
      <c r="H11" s="515" t="s">
        <v>1028</v>
      </c>
      <c r="I11" s="515" t="s">
        <v>1028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1028</v>
      </c>
      <c r="F12" s="515" t="s">
        <v>1028</v>
      </c>
      <c r="G12" s="560"/>
      <c r="H12" s="515" t="s">
        <v>1028</v>
      </c>
      <c r="I12" s="515" t="s">
        <v>1028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1028</v>
      </c>
      <c r="F13" s="515" t="s">
        <v>1028</v>
      </c>
      <c r="G13" s="560"/>
      <c r="H13" s="515" t="s">
        <v>1028</v>
      </c>
      <c r="I13" s="515" t="s">
        <v>1028</v>
      </c>
      <c r="J13" s="458" t="s">
        <v>257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1028</v>
      </c>
      <c r="F14" s="515" t="s">
        <v>1028</v>
      </c>
      <c r="G14" s="560"/>
      <c r="H14" s="587" t="s">
        <v>57</v>
      </c>
      <c r="I14" s="515" t="s">
        <v>1028</v>
      </c>
      <c r="J14" s="458" t="s">
        <v>257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1912</v>
      </c>
      <c r="F15" s="515" t="s">
        <v>1028</v>
      </c>
      <c r="G15" s="560"/>
      <c r="H15" s="587" t="s">
        <v>57</v>
      </c>
      <c r="I15" s="515" t="s">
        <v>1028</v>
      </c>
      <c r="J15" s="458" t="s">
        <v>257</v>
      </c>
      <c r="K15" s="458" t="s">
        <v>257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1912</v>
      </c>
      <c r="F16" s="515" t="s">
        <v>1028</v>
      </c>
      <c r="G16" s="560"/>
      <c r="H16" s="587" t="s">
        <v>57</v>
      </c>
      <c r="I16" s="515" t="s">
        <v>1914</v>
      </c>
      <c r="J16" s="458" t="s">
        <v>257</v>
      </c>
      <c r="K16" s="458" t="s">
        <v>257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1912</v>
      </c>
      <c r="F17" s="515" t="s">
        <v>1028</v>
      </c>
      <c r="G17" s="560"/>
      <c r="H17" s="587" t="s">
        <v>57</v>
      </c>
      <c r="I17" s="515" t="s">
        <v>65</v>
      </c>
      <c r="J17" s="458" t="s">
        <v>257</v>
      </c>
      <c r="K17" s="458" t="s">
        <v>257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1915</v>
      </c>
      <c r="F18" s="515" t="s">
        <v>259</v>
      </c>
      <c r="G18" s="560"/>
      <c r="H18" s="561" t="s">
        <v>65</v>
      </c>
      <c r="I18" s="515" t="s">
        <v>307</v>
      </c>
      <c r="J18" s="458" t="s">
        <v>257</v>
      </c>
      <c r="K18" s="458" t="s">
        <v>257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1915</v>
      </c>
      <c r="F19" s="515" t="s">
        <v>314</v>
      </c>
      <c r="G19" s="560"/>
      <c r="H19" s="561" t="s">
        <v>65</v>
      </c>
      <c r="I19" s="515" t="s">
        <v>307</v>
      </c>
      <c r="J19" s="458" t="s">
        <v>257</v>
      </c>
      <c r="K19" s="458" t="s">
        <v>257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1915</v>
      </c>
      <c r="F20" s="515" t="s">
        <v>355</v>
      </c>
      <c r="G20" s="560"/>
      <c r="H20" s="561" t="s">
        <v>505</v>
      </c>
      <c r="I20" s="515" t="s">
        <v>307</v>
      </c>
      <c r="J20" s="458" t="s">
        <v>257</v>
      </c>
      <c r="K20" s="458" t="s">
        <v>257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1916</v>
      </c>
      <c r="G21" s="560"/>
      <c r="H21" s="561" t="s">
        <v>1917</v>
      </c>
      <c r="I21" s="515" t="s">
        <v>321</v>
      </c>
      <c r="J21" s="458" t="s">
        <v>257</v>
      </c>
      <c r="K21" s="458" t="s">
        <v>257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338</v>
      </c>
      <c r="F22" s="515" t="s">
        <v>1918</v>
      </c>
      <c r="G22" s="560"/>
      <c r="H22" s="561" t="s">
        <v>1917</v>
      </c>
      <c r="I22" s="515" t="s">
        <v>62</v>
      </c>
      <c r="J22" s="458" t="s">
        <v>257</v>
      </c>
      <c r="K22" s="458" t="s">
        <v>257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1918</v>
      </c>
      <c r="G23" s="560"/>
      <c r="H23" s="561" t="s">
        <v>969</v>
      </c>
      <c r="I23" s="515" t="s">
        <v>62</v>
      </c>
      <c r="J23" s="458" t="s">
        <v>257</v>
      </c>
      <c r="K23" s="458" t="s">
        <v>257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1920</v>
      </c>
      <c r="G24" s="308"/>
      <c r="H24" s="561" t="s">
        <v>969</v>
      </c>
      <c r="I24" s="515" t="s">
        <v>1921</v>
      </c>
      <c r="J24" s="458" t="s">
        <v>257</v>
      </c>
      <c r="K24" s="458" t="s">
        <v>257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1919</v>
      </c>
      <c r="F25" s="515" t="s">
        <v>1920</v>
      </c>
      <c r="G25" s="308"/>
      <c r="H25" s="561" t="s">
        <v>969</v>
      </c>
      <c r="I25" s="515" t="s">
        <v>1921</v>
      </c>
      <c r="J25" s="458"/>
      <c r="K25" s="460" t="s">
        <v>1922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1919</v>
      </c>
      <c r="F26" s="515" t="s">
        <v>1920</v>
      </c>
      <c r="G26" s="308"/>
      <c r="H26" s="561" t="s">
        <v>969</v>
      </c>
      <c r="I26" s="515" t="s">
        <v>1923</v>
      </c>
      <c r="J26" s="458" t="s">
        <v>257</v>
      </c>
      <c r="K26" s="460" t="s">
        <v>1924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1322</v>
      </c>
      <c r="F27" s="452" t="s">
        <v>712</v>
      </c>
      <c r="G27" s="308"/>
      <c r="H27" s="561" t="s">
        <v>969</v>
      </c>
      <c r="I27" s="515" t="s">
        <v>318</v>
      </c>
      <c r="J27" s="458" t="s">
        <v>257</v>
      </c>
      <c r="K27" s="460" t="s">
        <v>1924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1322</v>
      </c>
      <c r="F28" s="452" t="s">
        <v>1925</v>
      </c>
      <c r="G28" s="308"/>
      <c r="H28" s="561" t="s">
        <v>969</v>
      </c>
      <c r="I28" s="589" t="s">
        <v>1926</v>
      </c>
      <c r="J28" s="458" t="s">
        <v>257</v>
      </c>
      <c r="K28" s="460" t="s">
        <v>1924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1927</v>
      </c>
      <c r="F29" s="452" t="s">
        <v>1928</v>
      </c>
      <c r="G29" s="308"/>
      <c r="H29" s="561" t="s">
        <v>307</v>
      </c>
      <c r="I29" s="358" t="s">
        <v>298</v>
      </c>
      <c r="J29" s="458" t="s">
        <v>257</v>
      </c>
      <c r="K29" s="460" t="s">
        <v>1924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1927</v>
      </c>
      <c r="F30" s="452" t="s">
        <v>1928</v>
      </c>
      <c r="G30" s="308"/>
      <c r="H30" s="588" t="s">
        <v>307</v>
      </c>
      <c r="I30" s="306" t="s">
        <v>298</v>
      </c>
      <c r="J30" s="458" t="s">
        <v>257</v>
      </c>
      <c r="K30" s="460" t="s">
        <v>1924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1927</v>
      </c>
      <c r="F31" s="452" t="s">
        <v>1928</v>
      </c>
      <c r="G31" s="308"/>
      <c r="H31" s="561" t="s">
        <v>307</v>
      </c>
      <c r="I31" s="306" t="s">
        <v>57</v>
      </c>
      <c r="J31" s="458" t="s">
        <v>257</v>
      </c>
      <c r="K31" s="460" t="s">
        <v>1924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1927</v>
      </c>
      <c r="F32" s="452" t="s">
        <v>1928</v>
      </c>
      <c r="G32" s="308"/>
      <c r="H32" s="561" t="s">
        <v>307</v>
      </c>
      <c r="I32" s="306" t="s">
        <v>57</v>
      </c>
      <c r="J32" s="458" t="s">
        <v>257</v>
      </c>
      <c r="K32" s="460" t="s">
        <v>1924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1927</v>
      </c>
      <c r="F33" s="452" t="s">
        <v>1929</v>
      </c>
      <c r="G33" s="308"/>
      <c r="H33" s="561" t="s">
        <v>307</v>
      </c>
      <c r="I33" s="306" t="s">
        <v>57</v>
      </c>
      <c r="J33" s="458" t="s">
        <v>257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1930</v>
      </c>
      <c r="G34" s="593"/>
      <c r="H34" s="538" t="s">
        <v>320</v>
      </c>
      <c r="I34" s="537"/>
      <c r="J34" s="458" t="s">
        <v>257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1931</v>
      </c>
      <c r="G35" s="594"/>
      <c r="H35" s="538" t="s">
        <v>320</v>
      </c>
      <c r="I35" s="537"/>
      <c r="J35" s="458" t="s">
        <v>257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1931</v>
      </c>
      <c r="G36" s="594"/>
      <c r="H36" s="538" t="s">
        <v>320</v>
      </c>
      <c r="I36" s="537"/>
      <c r="J36" s="458" t="s">
        <v>257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1931</v>
      </c>
      <c r="G37" s="595"/>
      <c r="H37" s="538" t="s">
        <v>320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1933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1938</v>
      </c>
      <c r="F12" s="515" t="s">
        <v>1939</v>
      </c>
      <c r="G12" s="515" t="s">
        <v>1938</v>
      </c>
      <c r="H12" s="561" t="s">
        <v>1938</v>
      </c>
      <c r="I12" s="452" t="s">
        <v>1940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1938</v>
      </c>
      <c r="F13" s="515" t="s">
        <v>1939</v>
      </c>
      <c r="G13" s="515" t="s">
        <v>1938</v>
      </c>
      <c r="H13" s="561" t="s">
        <v>1941</v>
      </c>
      <c r="I13" s="452" t="s">
        <v>1940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1942</v>
      </c>
      <c r="F14" s="515" t="s">
        <v>1939</v>
      </c>
      <c r="G14" s="515" t="s">
        <v>1941</v>
      </c>
      <c r="H14" s="561" t="s">
        <v>320</v>
      </c>
      <c r="I14" s="452" t="s">
        <v>1943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1927</v>
      </c>
      <c r="F15" s="515" t="s">
        <v>1939</v>
      </c>
      <c r="G15" s="515" t="s">
        <v>1941</v>
      </c>
      <c r="H15" s="561" t="s">
        <v>320</v>
      </c>
      <c r="I15" s="452" t="s">
        <v>1944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1927</v>
      </c>
      <c r="F16" s="515" t="s">
        <v>1939</v>
      </c>
      <c r="G16" s="515" t="s">
        <v>1946</v>
      </c>
      <c r="H16" s="561" t="s">
        <v>320</v>
      </c>
      <c r="I16" s="452" t="s">
        <v>1944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1927</v>
      </c>
      <c r="F17" s="515" t="s">
        <v>1939</v>
      </c>
      <c r="G17" s="515" t="s">
        <v>1946</v>
      </c>
      <c r="H17" s="561" t="s">
        <v>320</v>
      </c>
      <c r="I17" s="452" t="s">
        <v>1947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1948</v>
      </c>
      <c r="F18" s="515" t="s">
        <v>1949</v>
      </c>
      <c r="G18" s="452" t="s">
        <v>1950</v>
      </c>
      <c r="H18" s="561" t="s">
        <v>56</v>
      </c>
      <c r="I18" s="452" t="s">
        <v>1947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1951</v>
      </c>
      <c r="F19" s="515" t="s">
        <v>1952</v>
      </c>
      <c r="G19" s="452" t="s">
        <v>1953</v>
      </c>
      <c r="H19" s="561" t="s">
        <v>56</v>
      </c>
      <c r="I19" s="452" t="s">
        <v>1947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1951</v>
      </c>
      <c r="F20" s="515" t="s">
        <v>1949</v>
      </c>
      <c r="G20" s="452" t="s">
        <v>1954</v>
      </c>
      <c r="H20" s="561" t="s">
        <v>56</v>
      </c>
      <c r="I20" s="452" t="s">
        <v>1947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840</v>
      </c>
      <c r="F21" s="515" t="s">
        <v>1949</v>
      </c>
      <c r="G21" s="452" t="s">
        <v>1955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1956</v>
      </c>
      <c r="F22" s="515" t="s">
        <v>1949</v>
      </c>
      <c r="G22" s="452" t="s">
        <v>1957</v>
      </c>
      <c r="H22" s="561" t="s">
        <v>378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1951</v>
      </c>
      <c r="F23" s="515" t="s">
        <v>1958</v>
      </c>
      <c r="G23" s="452" t="s">
        <v>1955</v>
      </c>
      <c r="H23" s="561" t="s">
        <v>378</v>
      </c>
      <c r="I23" s="452" t="s">
        <v>1944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1951</v>
      </c>
      <c r="F24" s="515" t="s">
        <v>1959</v>
      </c>
      <c r="G24" s="452" t="s">
        <v>1960</v>
      </c>
      <c r="H24" s="561" t="s">
        <v>65</v>
      </c>
      <c r="I24" s="452" t="s">
        <v>1944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1961</v>
      </c>
      <c r="F25" s="515" t="s">
        <v>1946</v>
      </c>
      <c r="G25" s="452" t="s">
        <v>286</v>
      </c>
      <c r="H25" s="561" t="s">
        <v>1962</v>
      </c>
      <c r="I25" s="452" t="s">
        <v>1963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1305</v>
      </c>
      <c r="F26" s="515" t="s">
        <v>1946</v>
      </c>
      <c r="G26" s="452" t="s">
        <v>286</v>
      </c>
      <c r="H26" s="561" t="s">
        <v>1962</v>
      </c>
      <c r="I26" s="452" t="s">
        <v>1964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1965</v>
      </c>
      <c r="F27" s="515" t="s">
        <v>1946</v>
      </c>
      <c r="G27" s="452" t="s">
        <v>286</v>
      </c>
      <c r="H27" s="561" t="s">
        <v>1962</v>
      </c>
      <c r="I27" s="452" t="s">
        <v>1964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1965</v>
      </c>
      <c r="F28" s="515" t="s">
        <v>56</v>
      </c>
      <c r="G28" s="452" t="s">
        <v>1966</v>
      </c>
      <c r="H28" s="515" t="s">
        <v>313</v>
      </c>
      <c r="I28" s="452" t="s">
        <v>319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373</v>
      </c>
      <c r="F29" s="515" t="s">
        <v>320</v>
      </c>
      <c r="G29" s="452" t="s">
        <v>411</v>
      </c>
      <c r="H29" s="515" t="s">
        <v>313</v>
      </c>
      <c r="I29" s="306" t="s">
        <v>1967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373</v>
      </c>
      <c r="F30" s="515" t="s">
        <v>320</v>
      </c>
      <c r="G30" s="452" t="s">
        <v>411</v>
      </c>
      <c r="H30" s="515" t="s">
        <v>1968</v>
      </c>
      <c r="I30" s="306" t="s">
        <v>1967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373</v>
      </c>
      <c r="F31" s="515" t="s">
        <v>320</v>
      </c>
      <c r="G31" s="452" t="s">
        <v>57</v>
      </c>
      <c r="H31" s="515" t="s">
        <v>1968</v>
      </c>
      <c r="I31" s="306" t="s">
        <v>320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373</v>
      </c>
      <c r="F32" s="515" t="s">
        <v>320</v>
      </c>
      <c r="G32" s="452" t="s">
        <v>1969</v>
      </c>
      <c r="H32" s="515" t="s">
        <v>1968</v>
      </c>
      <c r="I32" s="306" t="s">
        <v>320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373</v>
      </c>
      <c r="F33" s="515" t="s">
        <v>320</v>
      </c>
      <c r="G33" s="452" t="s">
        <v>1969</v>
      </c>
      <c r="H33" s="515" t="s">
        <v>1968</v>
      </c>
      <c r="I33" s="306" t="s">
        <v>1970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309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1933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1972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1973</v>
      </c>
      <c r="F6" s="605" t="s">
        <v>1973</v>
      </c>
      <c r="G6" s="605" t="s">
        <v>1973</v>
      </c>
      <c r="H6" s="605" t="s">
        <v>1973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1974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1975</v>
      </c>
      <c r="G12" s="618" t="s">
        <v>1975</v>
      </c>
      <c r="H12" s="618" t="s">
        <v>1975</v>
      </c>
      <c r="I12" s="618" t="s">
        <v>1975</v>
      </c>
      <c r="J12" s="583" t="s">
        <v>1976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1975</v>
      </c>
      <c r="G13" s="618" t="s">
        <v>1975</v>
      </c>
      <c r="H13" s="618" t="s">
        <v>1975</v>
      </c>
      <c r="I13" s="618" t="s">
        <v>1975</v>
      </c>
      <c r="J13" s="583" t="s">
        <v>1976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1975</v>
      </c>
      <c r="G14" s="618" t="s">
        <v>1975</v>
      </c>
      <c r="H14" s="585" t="s">
        <v>1975</v>
      </c>
      <c r="I14" s="619" t="s">
        <v>1975</v>
      </c>
      <c r="J14" s="583" t="s">
        <v>1976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1977</v>
      </c>
      <c r="G15" s="618" t="s">
        <v>1975</v>
      </c>
      <c r="H15" s="585" t="s">
        <v>108</v>
      </c>
      <c r="I15" s="619" t="s">
        <v>108</v>
      </c>
      <c r="J15" s="583" t="s">
        <v>1976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1975</v>
      </c>
      <c r="H16" s="585" t="s">
        <v>108</v>
      </c>
      <c r="I16" s="619" t="s">
        <v>108</v>
      </c>
      <c r="J16" s="583" t="s">
        <v>1976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435</v>
      </c>
      <c r="G17" s="618" t="s">
        <v>1975</v>
      </c>
      <c r="H17" s="585" t="s">
        <v>108</v>
      </c>
      <c r="I17" s="619" t="s">
        <v>108</v>
      </c>
      <c r="J17" s="583" t="s">
        <v>1976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435</v>
      </c>
      <c r="G18" s="618" t="s">
        <v>1975</v>
      </c>
      <c r="H18" s="585" t="s">
        <v>108</v>
      </c>
      <c r="I18" s="619" t="s">
        <v>108</v>
      </c>
      <c r="J18" s="583" t="s">
        <v>257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355</v>
      </c>
      <c r="G19" s="618" t="s">
        <v>298</v>
      </c>
      <c r="H19" s="585" t="s">
        <v>108</v>
      </c>
      <c r="I19" s="619"/>
      <c r="J19" s="583" t="s">
        <v>257</v>
      </c>
      <c r="K19" s="608" t="s">
        <v>257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1978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355</v>
      </c>
      <c r="G20" s="618" t="s">
        <v>286</v>
      </c>
      <c r="H20" s="585" t="s">
        <v>392</v>
      </c>
      <c r="I20" s="619" t="s">
        <v>392</v>
      </c>
      <c r="J20" s="583" t="s">
        <v>257</v>
      </c>
      <c r="K20" s="608" t="s">
        <v>257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1979</v>
      </c>
      <c r="G21" s="618" t="s">
        <v>1980</v>
      </c>
      <c r="H21" s="585" t="s">
        <v>392</v>
      </c>
      <c r="I21" s="619" t="s">
        <v>392</v>
      </c>
      <c r="J21" s="583" t="s">
        <v>257</v>
      </c>
      <c r="K21" s="608" t="s">
        <v>257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1979</v>
      </c>
      <c r="G22" s="619" t="s">
        <v>1980</v>
      </c>
      <c r="H22" s="585" t="s">
        <v>392</v>
      </c>
      <c r="I22" s="619" t="s">
        <v>392</v>
      </c>
      <c r="J22" s="583" t="s">
        <v>257</v>
      </c>
      <c r="K22" s="608" t="s">
        <v>257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1979</v>
      </c>
      <c r="G23" s="619" t="s">
        <v>1980</v>
      </c>
      <c r="H23" s="585" t="s">
        <v>54</v>
      </c>
      <c r="I23" s="619" t="s">
        <v>392</v>
      </c>
      <c r="J23" s="583" t="s">
        <v>473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1981</v>
      </c>
      <c r="G24" s="618" t="s">
        <v>427</v>
      </c>
      <c r="H24" s="585" t="s">
        <v>58</v>
      </c>
      <c r="I24" s="619" t="s">
        <v>392</v>
      </c>
      <c r="J24" s="583"/>
      <c r="K24" s="608" t="s">
        <v>473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9</v>
      </c>
      <c r="O24" s="547" t="s">
        <v>1978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1982</v>
      </c>
      <c r="G25" s="619" t="s">
        <v>1963</v>
      </c>
      <c r="H25" s="585" t="s">
        <v>58</v>
      </c>
      <c r="I25" s="619" t="s">
        <v>333</v>
      </c>
      <c r="J25" s="583" t="s">
        <v>257</v>
      </c>
      <c r="K25" s="608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1982</v>
      </c>
      <c r="G26" s="619" t="s">
        <v>1983</v>
      </c>
      <c r="H26" s="585" t="s">
        <v>58</v>
      </c>
      <c r="I26" s="619" t="s">
        <v>57</v>
      </c>
      <c r="J26" s="583" t="s">
        <v>257</v>
      </c>
      <c r="K26" s="608" t="s">
        <v>257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1984</v>
      </c>
      <c r="G27" s="619" t="s">
        <v>476</v>
      </c>
      <c r="H27" s="585" t="s">
        <v>1526</v>
      </c>
      <c r="I27" s="619" t="s">
        <v>57</v>
      </c>
      <c r="J27" s="583" t="s">
        <v>473</v>
      </c>
      <c r="K27" s="608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1047</v>
      </c>
      <c r="G28" s="619" t="s">
        <v>411</v>
      </c>
      <c r="H28" s="585" t="s">
        <v>499</v>
      </c>
      <c r="I28" s="373" t="s">
        <v>57</v>
      </c>
      <c r="J28" s="583" t="s">
        <v>257</v>
      </c>
      <c r="K28" s="608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1047</v>
      </c>
      <c r="G29" s="619" t="s">
        <v>411</v>
      </c>
      <c r="H29" s="585" t="s">
        <v>499</v>
      </c>
      <c r="I29" s="373" t="s">
        <v>392</v>
      </c>
      <c r="J29" s="583" t="s">
        <v>473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1047</v>
      </c>
      <c r="G30" s="619" t="s">
        <v>411</v>
      </c>
      <c r="H30" s="585" t="s">
        <v>499</v>
      </c>
      <c r="I30" s="373" t="s">
        <v>392</v>
      </c>
      <c r="J30" s="583" t="s">
        <v>257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1047</v>
      </c>
      <c r="G31" s="619" t="s">
        <v>67</v>
      </c>
      <c r="H31" s="585" t="s">
        <v>393</v>
      </c>
      <c r="I31" s="373" t="s">
        <v>392</v>
      </c>
      <c r="J31" s="583" t="s">
        <v>473</v>
      </c>
      <c r="K31" s="608" t="s">
        <v>473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1047</v>
      </c>
      <c r="G32" s="619" t="s">
        <v>67</v>
      </c>
      <c r="H32" s="585" t="s">
        <v>393</v>
      </c>
      <c r="I32" s="373" t="s">
        <v>1985</v>
      </c>
      <c r="J32" s="583" t="s">
        <v>257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1047</v>
      </c>
      <c r="G33" s="619" t="s">
        <v>67</v>
      </c>
      <c r="H33" s="585" t="s">
        <v>393</v>
      </c>
      <c r="I33" s="373" t="s">
        <v>1985</v>
      </c>
      <c r="J33" s="583" t="s">
        <v>473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257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473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257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473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1986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449</v>
      </c>
      <c r="F6" s="605" t="s">
        <v>1987</v>
      </c>
      <c r="G6" s="605" t="s">
        <v>1988</v>
      </c>
      <c r="H6" s="605" t="s">
        <v>1989</v>
      </c>
      <c r="I6" s="605" t="s">
        <v>1988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585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1526</v>
      </c>
      <c r="G11" s="689" t="s">
        <v>1990</v>
      </c>
      <c r="H11" s="689" t="s">
        <v>1526</v>
      </c>
      <c r="I11" s="689" t="s">
        <v>1990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1526</v>
      </c>
      <c r="G12" s="689" t="s">
        <v>1990</v>
      </c>
      <c r="H12" s="689" t="s">
        <v>1526</v>
      </c>
      <c r="I12" s="689" t="s">
        <v>1990</v>
      </c>
      <c r="J12" s="583" t="s">
        <v>955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1526</v>
      </c>
      <c r="G13" s="689" t="s">
        <v>1990</v>
      </c>
      <c r="H13" s="689" t="s">
        <v>1526</v>
      </c>
      <c r="I13" s="689" t="s">
        <v>1990</v>
      </c>
      <c r="J13" s="583" t="s">
        <v>955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1992</v>
      </c>
      <c r="G14" s="587" t="s">
        <v>1993</v>
      </c>
      <c r="H14" s="585" t="s">
        <v>1043</v>
      </c>
      <c r="I14" s="627" t="s">
        <v>259</v>
      </c>
      <c r="J14" s="583" t="s">
        <v>955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1992</v>
      </c>
      <c r="G15" s="639" t="s">
        <v>1994</v>
      </c>
      <c r="H15" s="585" t="s">
        <v>1995</v>
      </c>
      <c r="I15" s="627" t="s">
        <v>259</v>
      </c>
      <c r="J15" s="583" t="s">
        <v>1996</v>
      </c>
      <c r="K15" s="608" t="s">
        <v>955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1992</v>
      </c>
      <c r="G16" s="639" t="s">
        <v>1994</v>
      </c>
      <c r="H16" s="585" t="s">
        <v>1995</v>
      </c>
      <c r="I16" s="627" t="s">
        <v>285</v>
      </c>
      <c r="J16" s="583" t="s">
        <v>1996</v>
      </c>
      <c r="K16" s="608" t="s">
        <v>955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1995</v>
      </c>
      <c r="I17" s="627" t="s">
        <v>285</v>
      </c>
      <c r="J17" s="583" t="s">
        <v>1996</v>
      </c>
      <c r="K17" s="608" t="s">
        <v>955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2002</v>
      </c>
      <c r="I18" s="627" t="s">
        <v>285</v>
      </c>
      <c r="J18" s="583" t="s">
        <v>1996</v>
      </c>
      <c r="K18" s="608" t="s">
        <v>955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2003</v>
      </c>
      <c r="H19" s="585" t="s">
        <v>2002</v>
      </c>
      <c r="I19" s="657" t="s">
        <v>2004</v>
      </c>
      <c r="J19" s="583" t="s">
        <v>1996</v>
      </c>
      <c r="K19" s="608" t="s">
        <v>955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2005</v>
      </c>
      <c r="G20" s="657" t="s">
        <v>2003</v>
      </c>
      <c r="H20" s="585" t="s">
        <v>2006</v>
      </c>
      <c r="I20" s="657" t="s">
        <v>2007</v>
      </c>
      <c r="J20" s="583" t="s">
        <v>1996</v>
      </c>
      <c r="K20" s="608" t="s">
        <v>955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2005</v>
      </c>
      <c r="G21" s="657" t="s">
        <v>2003</v>
      </c>
      <c r="H21" s="585" t="s">
        <v>2006</v>
      </c>
      <c r="I21" s="670" t="s">
        <v>2007</v>
      </c>
      <c r="J21" s="583" t="s">
        <v>1996</v>
      </c>
      <c r="K21" s="608" t="s">
        <v>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2005</v>
      </c>
      <c r="G22" s="657" t="s">
        <v>2003</v>
      </c>
      <c r="H22" s="585" t="s">
        <v>2009</v>
      </c>
      <c r="I22" s="670" t="s">
        <v>2007</v>
      </c>
      <c r="J22" s="583" t="s">
        <v>2010</v>
      </c>
      <c r="K22" s="608" t="s">
        <v>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2011</v>
      </c>
      <c r="G23" s="657" t="s">
        <v>2012</v>
      </c>
      <c r="H23" s="669" t="s">
        <v>2013</v>
      </c>
      <c r="I23" s="670" t="s">
        <v>2014</v>
      </c>
      <c r="J23" s="583" t="s">
        <v>2015</v>
      </c>
      <c r="K23" s="608" t="s">
        <v>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2011</v>
      </c>
      <c r="G24" s="657" t="s">
        <v>2016</v>
      </c>
      <c r="H24" s="669" t="s">
        <v>2017</v>
      </c>
      <c r="I24" s="670" t="s">
        <v>2014</v>
      </c>
      <c r="J24" s="583" t="s">
        <v>2015</v>
      </c>
      <c r="K24" s="608" t="s">
        <v>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0</v>
      </c>
      <c r="O24" s="326" t="s">
        <v>2018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2011</v>
      </c>
      <c r="G25" s="657" t="s">
        <v>2019</v>
      </c>
      <c r="H25" s="669" t="s">
        <v>2020</v>
      </c>
      <c r="I25" s="657" t="s">
        <v>2021</v>
      </c>
      <c r="J25" s="583" t="s">
        <v>2015</v>
      </c>
      <c r="K25" s="608" t="s">
        <v>955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2011</v>
      </c>
      <c r="G26" s="657" t="s">
        <v>2019</v>
      </c>
      <c r="H26" s="669" t="s">
        <v>2020</v>
      </c>
      <c r="I26" s="657" t="s">
        <v>2022</v>
      </c>
      <c r="J26" s="583" t="s">
        <v>2015</v>
      </c>
      <c r="K26" s="608" t="s">
        <v>955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2016</v>
      </c>
      <c r="H27" s="585" t="s">
        <v>2020</v>
      </c>
      <c r="I27" s="657" t="s">
        <v>2025</v>
      </c>
      <c r="J27" s="583" t="s">
        <v>257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2027</v>
      </c>
      <c r="H28" s="585" t="s">
        <v>2017</v>
      </c>
      <c r="I28" s="657" t="s">
        <v>2025</v>
      </c>
      <c r="J28" s="583" t="s">
        <v>2015</v>
      </c>
      <c r="K28" s="608" t="s">
        <v>955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1060</v>
      </c>
      <c r="G29" s="657" t="s">
        <v>2029</v>
      </c>
      <c r="H29" s="585" t="s">
        <v>2017</v>
      </c>
      <c r="I29" s="657" t="s">
        <v>2023</v>
      </c>
      <c r="J29" s="583" t="s">
        <v>2015</v>
      </c>
      <c r="K29" s="608" t="s">
        <v>955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1060</v>
      </c>
      <c r="G30" s="657" t="s">
        <v>2029</v>
      </c>
      <c r="H30" s="585" t="s">
        <v>2032</v>
      </c>
      <c r="I30" s="657" t="s">
        <v>2033</v>
      </c>
      <c r="J30" s="583" t="s">
        <v>2015</v>
      </c>
      <c r="K30" s="608" t="s">
        <v>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1060</v>
      </c>
      <c r="G31" s="627" t="s">
        <v>2006</v>
      </c>
      <c r="H31" s="585" t="s">
        <v>2032</v>
      </c>
      <c r="I31" s="657" t="s">
        <v>2033</v>
      </c>
      <c r="J31" s="583" t="s">
        <v>2015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1060</v>
      </c>
      <c r="G32" s="627" t="s">
        <v>2006</v>
      </c>
      <c r="H32" s="585" t="s">
        <v>2034</v>
      </c>
      <c r="I32" s="657" t="s">
        <v>2033</v>
      </c>
      <c r="J32" s="583" t="s">
        <v>2015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1060</v>
      </c>
      <c r="G33" s="627" t="s">
        <v>2035</v>
      </c>
      <c r="H33" s="585" t="s">
        <v>2034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M47" s="61"/>
      <c r="N47" s="62"/>
      <c r="O47" s="61"/>
    </row>
    <row r="48" spans="1:20" x14ac:dyDescent="0.2">
      <c r="A48" t="s">
        <v>2040</v>
      </c>
      <c r="B48" s="661"/>
      <c r="C48" s="660" t="s">
        <v>2037</v>
      </c>
      <c r="D48" s="61" t="s">
        <v>2041</v>
      </c>
      <c r="M48" s="61"/>
      <c r="N48" s="62"/>
      <c r="O48" s="61"/>
    </row>
    <row r="49" spans="1:15" x14ac:dyDescent="0.2">
      <c r="A49" t="s">
        <v>2042</v>
      </c>
      <c r="B49" s="663"/>
      <c r="C49" s="660" t="s">
        <v>2037</v>
      </c>
      <c r="D49" s="255" t="s">
        <v>2043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2044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2045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1935</v>
      </c>
      <c r="M5" s="644" t="s">
        <v>80</v>
      </c>
      <c r="N5" s="442" t="s">
        <v>81</v>
      </c>
      <c r="O5" s="664" t="s">
        <v>82</v>
      </c>
      <c r="P5" s="376" t="s">
        <v>2046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2048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2049</v>
      </c>
      <c r="F11" s="689" t="s">
        <v>2049</v>
      </c>
      <c r="G11" s="689" t="s">
        <v>2049</v>
      </c>
      <c r="H11" s="690" t="s">
        <v>2049</v>
      </c>
      <c r="I11" s="691" t="s">
        <v>2049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2049</v>
      </c>
      <c r="F12" s="689" t="s">
        <v>2049</v>
      </c>
      <c r="G12" s="689" t="s">
        <v>2049</v>
      </c>
      <c r="H12" s="690" t="s">
        <v>2049</v>
      </c>
      <c r="I12" s="691" t="s">
        <v>2049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2049</v>
      </c>
      <c r="F13" s="689" t="s">
        <v>2049</v>
      </c>
      <c r="G13" s="689" t="s">
        <v>2049</v>
      </c>
      <c r="H13" s="690" t="s">
        <v>2049</v>
      </c>
      <c r="I13" s="691" t="s">
        <v>2049</v>
      </c>
      <c r="J13" s="583" t="s">
        <v>1996</v>
      </c>
      <c r="K13" s="583" t="s">
        <v>2050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2051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2052</v>
      </c>
      <c r="F14" s="587" t="s">
        <v>2052</v>
      </c>
      <c r="G14" s="675" t="s">
        <v>2053</v>
      </c>
      <c r="H14" s="658" t="s">
        <v>2054</v>
      </c>
      <c r="I14" s="627" t="s">
        <v>2054</v>
      </c>
      <c r="J14" s="583" t="s">
        <v>1996</v>
      </c>
      <c r="K14" s="583" t="s">
        <v>2050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2055</v>
      </c>
      <c r="F15" s="671" t="s">
        <v>2052</v>
      </c>
      <c r="G15" s="677" t="s">
        <v>2056</v>
      </c>
      <c r="H15" s="658" t="s">
        <v>2054</v>
      </c>
      <c r="I15" s="627" t="s">
        <v>2035</v>
      </c>
      <c r="J15" s="583" t="s">
        <v>1996</v>
      </c>
      <c r="K15" s="583" t="s">
        <v>2050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2057</v>
      </c>
      <c r="F16" s="672" t="s">
        <v>2052</v>
      </c>
      <c r="G16" s="677" t="s">
        <v>2056</v>
      </c>
      <c r="H16" s="658" t="s">
        <v>2058</v>
      </c>
      <c r="I16" s="627" t="s">
        <v>2059</v>
      </c>
      <c r="J16" s="583" t="s">
        <v>1996</v>
      </c>
      <c r="K16" s="583" t="s">
        <v>2050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1991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2057</v>
      </c>
      <c r="F17" s="673" t="s">
        <v>2060</v>
      </c>
      <c r="G17" s="677" t="s">
        <v>2056</v>
      </c>
      <c r="H17" s="658" t="s">
        <v>2058</v>
      </c>
      <c r="I17" s="627" t="s">
        <v>2061</v>
      </c>
      <c r="J17" s="583" t="s">
        <v>1996</v>
      </c>
      <c r="K17" s="583" t="s">
        <v>2050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1991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2062</v>
      </c>
      <c r="F18" s="673" t="s">
        <v>2063</v>
      </c>
      <c r="G18" s="677" t="s">
        <v>2056</v>
      </c>
      <c r="H18" s="674" t="s">
        <v>2064</v>
      </c>
      <c r="I18" s="627" t="s">
        <v>2061</v>
      </c>
      <c r="J18" s="583" t="s">
        <v>1996</v>
      </c>
      <c r="K18" s="583" t="s">
        <v>2050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1991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2062</v>
      </c>
      <c r="F19" s="673" t="s">
        <v>2063</v>
      </c>
      <c r="G19" s="677" t="s">
        <v>2065</v>
      </c>
      <c r="H19" s="674" t="s">
        <v>2064</v>
      </c>
      <c r="I19" s="627" t="s">
        <v>2059</v>
      </c>
      <c r="J19" s="583" t="s">
        <v>1996</v>
      </c>
      <c r="K19" s="583" t="s">
        <v>2050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2062</v>
      </c>
      <c r="F20" s="673" t="s">
        <v>2066</v>
      </c>
      <c r="G20" s="677" t="s">
        <v>2065</v>
      </c>
      <c r="H20" s="674" t="s">
        <v>2064</v>
      </c>
      <c r="I20" s="627" t="s">
        <v>2061</v>
      </c>
      <c r="J20" s="583" t="s">
        <v>1996</v>
      </c>
      <c r="K20" s="583" t="s">
        <v>2050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2062</v>
      </c>
      <c r="F21" s="673" t="s">
        <v>2067</v>
      </c>
      <c r="G21" s="677" t="s">
        <v>2065</v>
      </c>
      <c r="H21" s="674" t="s">
        <v>2064</v>
      </c>
      <c r="I21" s="627" t="s">
        <v>2068</v>
      </c>
      <c r="J21" s="583" t="s">
        <v>1996</v>
      </c>
      <c r="K21" s="583" t="s">
        <v>2050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2062</v>
      </c>
      <c r="F22" s="673" t="s">
        <v>2067</v>
      </c>
      <c r="G22" s="677" t="s">
        <v>2069</v>
      </c>
      <c r="H22" s="674" t="s">
        <v>2070</v>
      </c>
      <c r="I22" s="657" t="s">
        <v>2071</v>
      </c>
      <c r="J22" s="583" t="s">
        <v>1996</v>
      </c>
      <c r="K22" s="583" t="s">
        <v>2050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2062</v>
      </c>
      <c r="F23" s="656" t="s">
        <v>2072</v>
      </c>
      <c r="G23" s="676" t="s">
        <v>2010</v>
      </c>
      <c r="H23" s="658" t="s">
        <v>2073</v>
      </c>
      <c r="I23" s="657" t="s">
        <v>2071</v>
      </c>
      <c r="J23" s="583" t="s">
        <v>1996</v>
      </c>
      <c r="K23" s="583" t="s">
        <v>2074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2075</v>
      </c>
      <c r="F24" s="656" t="s">
        <v>2060</v>
      </c>
      <c r="G24" s="657" t="s">
        <v>2076</v>
      </c>
      <c r="H24" s="658" t="s">
        <v>2027</v>
      </c>
      <c r="I24" s="657" t="s">
        <v>2071</v>
      </c>
      <c r="J24" s="583"/>
      <c r="K24" s="583" t="s">
        <v>2074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2.5</v>
      </c>
      <c r="O24" s="417" t="s">
        <v>1991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2077</v>
      </c>
      <c r="F25" s="656" t="s">
        <v>2067</v>
      </c>
      <c r="G25" s="657" t="s">
        <v>2076</v>
      </c>
      <c r="H25" s="658" t="s">
        <v>2078</v>
      </c>
      <c r="I25" s="657" t="s">
        <v>2079</v>
      </c>
      <c r="J25" s="583" t="s">
        <v>2015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2080</v>
      </c>
      <c r="F26" s="656" t="s">
        <v>2060</v>
      </c>
      <c r="G26" s="657" t="s">
        <v>2076</v>
      </c>
      <c r="H26" s="658" t="s">
        <v>2078</v>
      </c>
      <c r="I26" s="657" t="s">
        <v>2081</v>
      </c>
      <c r="J26" s="583" t="s">
        <v>2015</v>
      </c>
      <c r="K26" s="583" t="s">
        <v>2074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2062</v>
      </c>
      <c r="F27" s="657" t="s">
        <v>2054</v>
      </c>
      <c r="G27" s="657" t="s">
        <v>2076</v>
      </c>
      <c r="H27" s="658" t="s">
        <v>2082</v>
      </c>
      <c r="I27" s="657" t="s">
        <v>2083</v>
      </c>
      <c r="J27" s="583" t="s">
        <v>2015</v>
      </c>
      <c r="K27" s="583" t="s">
        <v>2074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2062</v>
      </c>
      <c r="F28" s="657" t="s">
        <v>2084</v>
      </c>
      <c r="G28" s="657" t="s">
        <v>2076</v>
      </c>
      <c r="H28" s="658" t="s">
        <v>2053</v>
      </c>
      <c r="I28" s="657" t="s">
        <v>2085</v>
      </c>
      <c r="J28" s="583" t="s">
        <v>2015</v>
      </c>
      <c r="K28" s="583" t="s">
        <v>2074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2011</v>
      </c>
      <c r="F29" s="657" t="s">
        <v>2084</v>
      </c>
      <c r="G29" s="657" t="s">
        <v>2076</v>
      </c>
      <c r="H29" s="658" t="s">
        <v>2077</v>
      </c>
      <c r="I29" s="657" t="s">
        <v>2086</v>
      </c>
      <c r="J29" s="583" t="s">
        <v>2015</v>
      </c>
      <c r="K29" s="583" t="s">
        <v>2074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306</v>
      </c>
      <c r="F30" s="628" t="s">
        <v>320</v>
      </c>
      <c r="G30" s="657" t="s">
        <v>2076</v>
      </c>
      <c r="H30" s="658" t="s">
        <v>2077</v>
      </c>
      <c r="I30" s="657" t="s">
        <v>2087</v>
      </c>
      <c r="J30" s="583" t="s">
        <v>2015</v>
      </c>
      <c r="K30" s="583" t="s">
        <v>2074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2088</v>
      </c>
      <c r="N30" s="418">
        <f>COUNTIF(E7:K44, "*Phay*")/2</f>
        <v>0</v>
      </c>
      <c r="O30" s="418" t="s">
        <v>2089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306</v>
      </c>
      <c r="F31" s="628" t="s">
        <v>320</v>
      </c>
      <c r="G31" s="657" t="s">
        <v>2090</v>
      </c>
      <c r="H31" s="658" t="s">
        <v>2077</v>
      </c>
      <c r="I31" s="657" t="s">
        <v>2091</v>
      </c>
      <c r="J31" s="583" t="s">
        <v>2015</v>
      </c>
      <c r="K31" s="583" t="s">
        <v>2074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306</v>
      </c>
      <c r="F32" s="628" t="s">
        <v>320</v>
      </c>
      <c r="G32" s="657" t="s">
        <v>2092</v>
      </c>
      <c r="H32" s="585" t="s">
        <v>2023</v>
      </c>
      <c r="I32" s="657" t="s">
        <v>2093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306</v>
      </c>
      <c r="F33" s="628" t="s">
        <v>320</v>
      </c>
      <c r="G33" s="657" t="s">
        <v>2094</v>
      </c>
      <c r="H33" s="585" t="s">
        <v>2023</v>
      </c>
      <c r="I33" s="657" t="s">
        <v>2091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2095</v>
      </c>
      <c r="H34" s="612"/>
      <c r="I34" s="612" t="s">
        <v>2096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2095</v>
      </c>
      <c r="H35" s="612"/>
      <c r="I35" s="612" t="s">
        <v>2097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2010</v>
      </c>
      <c r="H36" s="612"/>
      <c r="I36" s="612" t="s">
        <v>2098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2010</v>
      </c>
      <c r="H37" s="612"/>
      <c r="I37" s="612" t="s">
        <v>2098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2010</v>
      </c>
      <c r="H38" s="613"/>
      <c r="I38" s="612" t="s">
        <v>2097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2010</v>
      </c>
      <c r="H39" s="613"/>
      <c r="I39" s="612" t="s">
        <v>2098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2010</v>
      </c>
      <c r="H40" s="614"/>
      <c r="I40" s="612" t="s">
        <v>2099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2010</v>
      </c>
      <c r="H41" s="615"/>
      <c r="I41" s="612" t="s">
        <v>2100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2010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 x14ac:dyDescent="0.2">
      <c r="A48" t="s">
        <v>2101</v>
      </c>
      <c r="B48" s="678"/>
      <c r="C48" s="217"/>
      <c r="D48" s="255" t="s">
        <v>2102</v>
      </c>
      <c r="F48" s="569"/>
      <c r="M48" s="61"/>
      <c r="N48" s="62"/>
      <c r="O48" s="61"/>
    </row>
    <row r="49" spans="1:15" ht="15" customHeight="1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2103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2104</v>
      </c>
      <c r="F6" s="605" t="s">
        <v>2104</v>
      </c>
      <c r="G6" s="605" t="s">
        <v>2105</v>
      </c>
      <c r="H6" s="605" t="s">
        <v>2104</v>
      </c>
      <c r="I6" s="605" t="s">
        <v>2105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2106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2107</v>
      </c>
      <c r="F11" s="587" t="s">
        <v>2107</v>
      </c>
      <c r="G11" s="587" t="s">
        <v>646</v>
      </c>
      <c r="H11" s="587" t="s">
        <v>2107</v>
      </c>
      <c r="I11" s="627" t="s">
        <v>646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2107</v>
      </c>
      <c r="F12" s="587" t="s">
        <v>2107</v>
      </c>
      <c r="G12" s="587" t="s">
        <v>646</v>
      </c>
      <c r="H12" s="587" t="s">
        <v>2107</v>
      </c>
      <c r="I12" s="627" t="s">
        <v>646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2108</v>
      </c>
      <c r="F13" s="587" t="s">
        <v>362</v>
      </c>
      <c r="G13" s="587" t="s">
        <v>646</v>
      </c>
      <c r="H13" s="587" t="s">
        <v>2107</v>
      </c>
      <c r="I13" s="627" t="s">
        <v>646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2109</v>
      </c>
      <c r="F14" s="587" t="s">
        <v>362</v>
      </c>
      <c r="G14" s="587" t="s">
        <v>646</v>
      </c>
      <c r="H14" s="587" t="s">
        <v>2107</v>
      </c>
      <c r="I14" s="627" t="s">
        <v>646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304</v>
      </c>
      <c r="F15" s="587" t="s">
        <v>61</v>
      </c>
      <c r="G15" s="587" t="s">
        <v>646</v>
      </c>
      <c r="H15" s="585" t="s">
        <v>2110</v>
      </c>
      <c r="I15" s="627" t="s">
        <v>646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286</v>
      </c>
      <c r="F16" s="587" t="s">
        <v>61</v>
      </c>
      <c r="G16" s="587" t="s">
        <v>646</v>
      </c>
      <c r="H16" s="585" t="s">
        <v>2110</v>
      </c>
      <c r="I16" s="627" t="s">
        <v>2034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646</v>
      </c>
      <c r="H17" s="585" t="s">
        <v>2110</v>
      </c>
      <c r="I17" s="627" t="s">
        <v>2034</v>
      </c>
      <c r="J17" s="612" t="s">
        <v>2006</v>
      </c>
      <c r="K17" s="608" t="s">
        <v>473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646</v>
      </c>
      <c r="H18" s="585" t="s">
        <v>2110</v>
      </c>
      <c r="I18" s="627" t="s">
        <v>2111</v>
      </c>
      <c r="J18" s="612" t="s">
        <v>2006</v>
      </c>
      <c r="K18" s="608" t="s">
        <v>473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2112</v>
      </c>
      <c r="F19" s="587" t="s">
        <v>1262</v>
      </c>
      <c r="G19" s="627" t="s">
        <v>2113</v>
      </c>
      <c r="H19" s="585" t="s">
        <v>2110</v>
      </c>
      <c r="I19" s="627" t="s">
        <v>2111</v>
      </c>
      <c r="J19" s="612" t="s">
        <v>2006</v>
      </c>
      <c r="K19" s="608" t="s">
        <v>473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2112</v>
      </c>
      <c r="F20" s="587" t="s">
        <v>1262</v>
      </c>
      <c r="G20" s="627" t="s">
        <v>2113</v>
      </c>
      <c r="H20" s="585" t="s">
        <v>2110</v>
      </c>
      <c r="I20" s="627" t="s">
        <v>2111</v>
      </c>
      <c r="J20" s="612" t="s">
        <v>2006</v>
      </c>
      <c r="K20" s="608" t="s">
        <v>473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2112</v>
      </c>
      <c r="F21" s="587" t="s">
        <v>1262</v>
      </c>
      <c r="G21" s="627" t="s">
        <v>56</v>
      </c>
      <c r="H21" s="585" t="s">
        <v>2110</v>
      </c>
      <c r="I21" s="627" t="s">
        <v>2111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2112</v>
      </c>
      <c r="F22" s="587" t="s">
        <v>1262</v>
      </c>
      <c r="G22" s="627" t="s">
        <v>2002</v>
      </c>
      <c r="H22" s="585" t="s">
        <v>2110</v>
      </c>
      <c r="I22" s="627" t="s">
        <v>2111</v>
      </c>
      <c r="J22" s="612" t="s">
        <v>2006</v>
      </c>
      <c r="K22" s="608" t="s">
        <v>473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2112</v>
      </c>
      <c r="F23" s="587" t="s">
        <v>258</v>
      </c>
      <c r="G23" s="627" t="s">
        <v>2114</v>
      </c>
      <c r="H23" s="585" t="s">
        <v>2110</v>
      </c>
      <c r="I23" s="627" t="s">
        <v>2111</v>
      </c>
      <c r="J23" s="612" t="s">
        <v>2006</v>
      </c>
      <c r="K23" s="608" t="s">
        <v>257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1964</v>
      </c>
      <c r="F24" s="587" t="s">
        <v>718</v>
      </c>
      <c r="G24" s="627" t="s">
        <v>2114</v>
      </c>
      <c r="H24" s="587" t="s">
        <v>1517</v>
      </c>
      <c r="I24" s="627" t="s">
        <v>2111</v>
      </c>
      <c r="J24" s="612" t="s">
        <v>2006</v>
      </c>
      <c r="K24" s="608" t="s">
        <v>257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1964</v>
      </c>
      <c r="F25" s="587" t="s">
        <v>718</v>
      </c>
      <c r="G25" s="627" t="s">
        <v>56</v>
      </c>
      <c r="H25" s="587" t="s">
        <v>1517</v>
      </c>
      <c r="I25" s="627" t="s">
        <v>2115</v>
      </c>
      <c r="J25" s="583"/>
      <c r="K25" s="608" t="s">
        <v>257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2010</v>
      </c>
      <c r="N25" s="349">
        <f>COUNTIF(E7:K44, "*Ivan*")/2</f>
        <v>20</v>
      </c>
      <c r="O25" s="419" t="s">
        <v>2116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1964</v>
      </c>
      <c r="F26" s="587" t="s">
        <v>2117</v>
      </c>
      <c r="G26" s="627" t="s">
        <v>2118</v>
      </c>
      <c r="H26" s="587" t="s">
        <v>1517</v>
      </c>
      <c r="I26" s="627" t="s">
        <v>2119</v>
      </c>
      <c r="J26" s="612" t="s">
        <v>2006</v>
      </c>
      <c r="K26" s="608" t="s">
        <v>257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2023</v>
      </c>
      <c r="N26" s="349">
        <f>COUNTIF(E7:K44, "*Rahhulann*")/2</f>
        <v>23</v>
      </c>
      <c r="O26" s="419" t="s">
        <v>2116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375</v>
      </c>
      <c r="F27" s="587" t="s">
        <v>718</v>
      </c>
      <c r="G27" s="627" t="s">
        <v>2120</v>
      </c>
      <c r="H27" s="587" t="s">
        <v>1517</v>
      </c>
      <c r="I27" s="627" t="s">
        <v>2119</v>
      </c>
      <c r="J27" s="612" t="s">
        <v>2006</v>
      </c>
      <c r="K27" s="608" t="s">
        <v>257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2026</v>
      </c>
      <c r="N27" s="349">
        <f>COUNTIF(E7:K44, "*Lucas*")/2</f>
        <v>0</v>
      </c>
      <c r="O27" s="419" t="s">
        <v>2116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718</v>
      </c>
      <c r="G28" s="627" t="s">
        <v>2120</v>
      </c>
      <c r="H28" s="585" t="s">
        <v>2121</v>
      </c>
      <c r="I28" s="627" t="s">
        <v>2119</v>
      </c>
      <c r="J28" s="612" t="s">
        <v>2006</v>
      </c>
      <c r="K28" s="608" t="s">
        <v>257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2028</v>
      </c>
      <c r="N28" s="334">
        <f>COUNTIF(E7:K44, "*Zi Ming*")/2</f>
        <v>0</v>
      </c>
      <c r="O28" s="550" t="s">
        <v>2116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258</v>
      </c>
      <c r="G29" s="627" t="s">
        <v>2120</v>
      </c>
      <c r="H29" s="585" t="s">
        <v>2121</v>
      </c>
      <c r="I29" s="627" t="s">
        <v>2119</v>
      </c>
      <c r="J29" s="612" t="s">
        <v>2006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258</v>
      </c>
      <c r="G30" s="627" t="s">
        <v>2120</v>
      </c>
      <c r="H30" s="585" t="s">
        <v>2034</v>
      </c>
      <c r="I30" s="628" t="s">
        <v>2077</v>
      </c>
      <c r="J30" s="612" t="s">
        <v>2006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2122</v>
      </c>
      <c r="F31" s="627" t="s">
        <v>258</v>
      </c>
      <c r="G31" s="627" t="s">
        <v>2120</v>
      </c>
      <c r="H31" s="585" t="s">
        <v>2034</v>
      </c>
      <c r="I31" s="628" t="s">
        <v>2077</v>
      </c>
      <c r="J31" s="612" t="s">
        <v>2006</v>
      </c>
      <c r="K31" s="608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2122</v>
      </c>
      <c r="F32" s="627" t="s">
        <v>258</v>
      </c>
      <c r="G32" s="627" t="s">
        <v>2120</v>
      </c>
      <c r="H32" s="585" t="s">
        <v>2123</v>
      </c>
      <c r="I32" s="628" t="s">
        <v>2077</v>
      </c>
      <c r="J32" s="612" t="s">
        <v>2006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2122</v>
      </c>
      <c r="F33" s="627" t="s">
        <v>2124</v>
      </c>
      <c r="G33" s="627" t="s">
        <v>2120</v>
      </c>
      <c r="H33" s="585" t="s">
        <v>2123</v>
      </c>
      <c r="I33" s="628" t="s">
        <v>2077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1975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1975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1975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2125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2125</v>
      </c>
      <c r="I38" s="612" t="s">
        <v>2010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2126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2126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B1" zoomScale="93" zoomScaleNormal="115" workbookViewId="0">
      <selection activeCell="K36" sqref="K36:K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2127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24.5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2130</v>
      </c>
      <c r="F13" s="692" t="s">
        <v>2130</v>
      </c>
      <c r="G13" s="692" t="s">
        <v>2130</v>
      </c>
      <c r="H13" s="692" t="s">
        <v>2131</v>
      </c>
      <c r="I13" s="692" t="s">
        <v>2130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2068</v>
      </c>
      <c r="F14" s="515" t="s">
        <v>2132</v>
      </c>
      <c r="G14" s="515" t="s">
        <v>2132</v>
      </c>
      <c r="H14" s="693" t="s">
        <v>2133</v>
      </c>
      <c r="I14" s="694" t="s">
        <v>2134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2068</v>
      </c>
      <c r="F15" s="515" t="s">
        <v>2132</v>
      </c>
      <c r="G15" s="515" t="s">
        <v>2132</v>
      </c>
      <c r="H15" s="693" t="s">
        <v>2133</v>
      </c>
      <c r="I15" s="695" t="s">
        <v>2135</v>
      </c>
      <c r="J15" s="583" t="s">
        <v>2136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2068</v>
      </c>
      <c r="F16" s="515" t="s">
        <v>2132</v>
      </c>
      <c r="G16" s="515" t="s">
        <v>2132</v>
      </c>
      <c r="H16" s="693" t="s">
        <v>2133</v>
      </c>
      <c r="I16" s="695" t="s">
        <v>2135</v>
      </c>
      <c r="J16" s="583" t="s">
        <v>2136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2068</v>
      </c>
      <c r="F17" s="515" t="s">
        <v>2137</v>
      </c>
      <c r="G17" s="338" t="s">
        <v>2132</v>
      </c>
      <c r="H17" s="693" t="s">
        <v>2133</v>
      </c>
      <c r="I17" s="694" t="s">
        <v>2138</v>
      </c>
      <c r="J17" s="583" t="s">
        <v>2136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2139</v>
      </c>
      <c r="F18" s="515" t="s">
        <v>2140</v>
      </c>
      <c r="G18" s="306" t="s">
        <v>2141</v>
      </c>
      <c r="H18" s="693" t="s">
        <v>2142</v>
      </c>
      <c r="I18" s="694" t="s">
        <v>2138</v>
      </c>
      <c r="J18" s="583" t="s">
        <v>2136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2011</v>
      </c>
      <c r="F19" s="515" t="s">
        <v>2140</v>
      </c>
      <c r="G19" s="306" t="s">
        <v>2144</v>
      </c>
      <c r="H19" s="693" t="s">
        <v>2145</v>
      </c>
      <c r="I19" s="694" t="s">
        <v>2146</v>
      </c>
      <c r="J19" s="583" t="s">
        <v>2136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2011</v>
      </c>
      <c r="F20" s="338" t="s">
        <v>2147</v>
      </c>
      <c r="G20" s="306" t="s">
        <v>2148</v>
      </c>
      <c r="H20" s="658" t="s">
        <v>2149</v>
      </c>
      <c r="I20" s="694" t="s">
        <v>2146</v>
      </c>
      <c r="J20" s="583" t="s">
        <v>2136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2011</v>
      </c>
      <c r="F21" s="338" t="s">
        <v>2147</v>
      </c>
      <c r="G21" s="306" t="s">
        <v>2148</v>
      </c>
      <c r="H21" s="658" t="s">
        <v>2149</v>
      </c>
      <c r="I21" s="694" t="s">
        <v>2146</v>
      </c>
      <c r="J21" s="583" t="s">
        <v>2136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2011</v>
      </c>
      <c r="F22" s="338" t="s">
        <v>2147</v>
      </c>
      <c r="G22" s="306" t="s">
        <v>2148</v>
      </c>
      <c r="H22" s="658" t="s">
        <v>2150</v>
      </c>
      <c r="I22" s="694" t="s">
        <v>2146</v>
      </c>
      <c r="J22" s="583" t="s">
        <v>2136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2034</v>
      </c>
      <c r="H23" s="658" t="s">
        <v>2153</v>
      </c>
      <c r="I23" s="694" t="s">
        <v>2154</v>
      </c>
      <c r="J23" s="583" t="s">
        <v>2136</v>
      </c>
      <c r="K23" s="583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2156</v>
      </c>
      <c r="F24" s="338" t="s">
        <v>2152</v>
      </c>
      <c r="G24" s="306" t="s">
        <v>2034</v>
      </c>
      <c r="H24" s="658" t="s">
        <v>2157</v>
      </c>
      <c r="I24" s="694" t="s">
        <v>2158</v>
      </c>
      <c r="J24" s="583" t="s">
        <v>2159</v>
      </c>
      <c r="K24" s="583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2160</v>
      </c>
      <c r="F25" s="338" t="s">
        <v>2152</v>
      </c>
      <c r="G25" s="306" t="s">
        <v>2034</v>
      </c>
      <c r="H25" s="658" t="s">
        <v>2157</v>
      </c>
      <c r="I25" s="694" t="s">
        <v>2158</v>
      </c>
      <c r="J25" s="583" t="s">
        <v>2159</v>
      </c>
      <c r="K25" s="583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2161</v>
      </c>
      <c r="F26" s="338" t="s">
        <v>2162</v>
      </c>
      <c r="G26" s="306" t="s">
        <v>2034</v>
      </c>
      <c r="H26" s="658" t="s">
        <v>2157</v>
      </c>
      <c r="I26" s="694" t="s">
        <v>2163</v>
      </c>
      <c r="J26" s="583" t="s">
        <v>2159</v>
      </c>
      <c r="K26" s="583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2164</v>
      </c>
      <c r="G27" s="306" t="s">
        <v>2034</v>
      </c>
      <c r="H27" s="658" t="s">
        <v>2165</v>
      </c>
      <c r="I27" s="694" t="s">
        <v>2163</v>
      </c>
      <c r="J27" s="583"/>
      <c r="K27" s="583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2166</v>
      </c>
      <c r="F28" s="338" t="s">
        <v>2152</v>
      </c>
      <c r="G28" s="306" t="s">
        <v>2034</v>
      </c>
      <c r="H28" s="658" t="s">
        <v>2167</v>
      </c>
      <c r="I28" s="694" t="s">
        <v>2163</v>
      </c>
      <c r="J28" s="583" t="s">
        <v>2159</v>
      </c>
      <c r="K28" s="583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2166</v>
      </c>
      <c r="F29" s="515" t="s">
        <v>2148</v>
      </c>
      <c r="G29" s="306" t="s">
        <v>2034</v>
      </c>
      <c r="H29" s="658" t="s">
        <v>2168</v>
      </c>
      <c r="I29" s="694" t="s">
        <v>2169</v>
      </c>
      <c r="J29" s="583" t="s">
        <v>2159</v>
      </c>
      <c r="K29" s="583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2170</v>
      </c>
      <c r="F30" s="515" t="s">
        <v>2170</v>
      </c>
      <c r="G30" s="306" t="s">
        <v>2034</v>
      </c>
      <c r="H30" s="658" t="s">
        <v>2168</v>
      </c>
      <c r="I30" s="694" t="s">
        <v>2169</v>
      </c>
      <c r="J30" s="583" t="s">
        <v>2159</v>
      </c>
      <c r="K30" s="583" t="s">
        <v>2155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2170</v>
      </c>
      <c r="F31" s="515" t="s">
        <v>2170</v>
      </c>
      <c r="G31" s="306" t="s">
        <v>2034</v>
      </c>
      <c r="H31" s="658" t="s">
        <v>2168</v>
      </c>
      <c r="I31" s="694" t="s">
        <v>2171</v>
      </c>
      <c r="J31" s="583" t="s">
        <v>2159</v>
      </c>
      <c r="K31" s="583" t="s">
        <v>2155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2170</v>
      </c>
      <c r="F32" s="515" t="s">
        <v>2170</v>
      </c>
      <c r="G32" s="306" t="s">
        <v>2034</v>
      </c>
      <c r="H32" s="693" t="s">
        <v>2133</v>
      </c>
      <c r="I32" s="694" t="s">
        <v>2171</v>
      </c>
      <c r="J32" s="583" t="s">
        <v>2159</v>
      </c>
      <c r="K32" s="583" t="s">
        <v>2155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2170</v>
      </c>
      <c r="F33" s="515" t="s">
        <v>2170</v>
      </c>
      <c r="G33" s="306" t="s">
        <v>2034</v>
      </c>
      <c r="H33" s="693" t="s">
        <v>2133</v>
      </c>
      <c r="I33" s="694" t="s">
        <v>2172</v>
      </c>
      <c r="J33" s="583" t="s">
        <v>2159</v>
      </c>
      <c r="K33" s="583" t="s">
        <v>2155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2010</v>
      </c>
      <c r="H34" s="538" t="s">
        <v>2173</v>
      </c>
      <c r="I34" s="583" t="s">
        <v>2174</v>
      </c>
      <c r="J34" s="583" t="s">
        <v>2159</v>
      </c>
      <c r="K34" s="583" t="s">
        <v>2155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2173</v>
      </c>
      <c r="I35" s="583" t="s">
        <v>2174</v>
      </c>
      <c r="J35" s="583" t="s">
        <v>2159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2010</v>
      </c>
      <c r="I36" s="583" t="s">
        <v>2174</v>
      </c>
      <c r="J36" s="583" t="s">
        <v>2159</v>
      </c>
      <c r="K36" s="553" t="s">
        <v>2175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2176</v>
      </c>
      <c r="I37" s="583" t="s">
        <v>2174</v>
      </c>
      <c r="J37" s="583" t="s">
        <v>2159</v>
      </c>
      <c r="K37" s="553" t="s">
        <v>2175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2010</v>
      </c>
      <c r="I38" s="583" t="s">
        <v>2174</v>
      </c>
      <c r="J38" s="583" t="s">
        <v>2159</v>
      </c>
      <c r="K38" s="553" t="s">
        <v>2175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2010</v>
      </c>
      <c r="I39" s="583" t="s">
        <v>2174</v>
      </c>
      <c r="J39" s="583" t="s">
        <v>2159</v>
      </c>
      <c r="K39" s="553" t="s">
        <v>2175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2010</v>
      </c>
      <c r="I40" s="583" t="s">
        <v>2174</v>
      </c>
      <c r="J40" s="278"/>
      <c r="K40" s="553" t="s">
        <v>2175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2177</v>
      </c>
      <c r="J41" s="583" t="s">
        <v>2159</v>
      </c>
      <c r="K41" s="553" t="s">
        <v>2175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2174</v>
      </c>
      <c r="J42" s="583" t="s">
        <v>2159</v>
      </c>
      <c r="K42" s="553" t="s">
        <v>2175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2178</v>
      </c>
      <c r="J43" s="583" t="s">
        <v>2159</v>
      </c>
      <c r="K43" s="553" t="s">
        <v>2175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53" t="s">
        <v>2179</v>
      </c>
      <c r="C60" s="753"/>
      <c r="D60" s="753"/>
      <c r="E60" s="753"/>
    </row>
    <row r="61" spans="1:15" x14ac:dyDescent="0.2">
      <c r="B61" s="753" t="s">
        <v>2180</v>
      </c>
      <c r="C61" s="753"/>
      <c r="D61" s="731"/>
      <c r="E61" s="731"/>
      <c r="F61" s="731"/>
    </row>
    <row r="62" spans="1:15" x14ac:dyDescent="0.2">
      <c r="B62" s="753" t="s">
        <v>2181</v>
      </c>
      <c r="C62" s="753"/>
      <c r="D62" s="753"/>
      <c r="E62" s="753"/>
      <c r="F62" s="753"/>
    </row>
    <row r="63" spans="1:15" x14ac:dyDescent="0.2">
      <c r="B63" s="753" t="s">
        <v>2182</v>
      </c>
      <c r="C63" s="753"/>
      <c r="D63" s="753"/>
      <c r="E63" s="753"/>
      <c r="F63" s="753"/>
    </row>
    <row r="64" spans="1:15" x14ac:dyDescent="0.2">
      <c r="B64" s="753" t="s">
        <v>2183</v>
      </c>
      <c r="C64" s="753"/>
      <c r="D64" s="753"/>
      <c r="E64" s="753"/>
      <c r="F64" s="753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3" zoomScale="96" zoomScaleNormal="115" workbookViewId="0">
      <selection activeCell="H24" sqref="H2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2184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2185</v>
      </c>
      <c r="F6" s="605" t="s">
        <v>2185</v>
      </c>
      <c r="G6" s="605" t="s">
        <v>2185</v>
      </c>
      <c r="H6" s="605" t="s">
        <v>2185</v>
      </c>
      <c r="I6" s="605" t="s">
        <v>2185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449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2186</v>
      </c>
      <c r="G11" s="692" t="s">
        <v>2186</v>
      </c>
      <c r="H11" s="692" t="s">
        <v>2186</v>
      </c>
      <c r="I11" s="692" t="s">
        <v>2186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6</v>
      </c>
      <c r="O11" s="686" t="s">
        <v>2187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2186</v>
      </c>
      <c r="G12" s="692" t="s">
        <v>2186</v>
      </c>
      <c r="H12" s="692" t="s">
        <v>2186</v>
      </c>
      <c r="I12" s="692" t="s">
        <v>2186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2186</v>
      </c>
      <c r="G13" s="692" t="s">
        <v>2186</v>
      </c>
      <c r="H13" s="692" t="s">
        <v>2186</v>
      </c>
      <c r="I13" s="692" t="s">
        <v>2186</v>
      </c>
      <c r="J13" s="583" t="s">
        <v>2188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478</v>
      </c>
      <c r="G14" s="515" t="s">
        <v>2164</v>
      </c>
      <c r="H14" s="702" t="s">
        <v>2189</v>
      </c>
      <c r="I14" s="452" t="s">
        <v>2162</v>
      </c>
      <c r="J14" s="583" t="s">
        <v>2188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478</v>
      </c>
      <c r="G15" s="515" t="s">
        <v>2164</v>
      </c>
      <c r="H15" s="702" t="s">
        <v>2189</v>
      </c>
      <c r="I15" s="452" t="s">
        <v>2190</v>
      </c>
      <c r="J15" s="583" t="s">
        <v>2188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478</v>
      </c>
      <c r="G16" s="515" t="s">
        <v>2164</v>
      </c>
      <c r="H16" s="702" t="s">
        <v>2189</v>
      </c>
      <c r="I16" s="452" t="s">
        <v>2190</v>
      </c>
      <c r="J16" s="583" t="s">
        <v>2191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2193</v>
      </c>
      <c r="G17" s="515" t="s">
        <v>2194</v>
      </c>
      <c r="H17" s="702" t="s">
        <v>2189</v>
      </c>
      <c r="I17" s="452" t="s">
        <v>2053</v>
      </c>
      <c r="J17" s="583" t="s">
        <v>2191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2151</v>
      </c>
      <c r="G18" s="515" t="s">
        <v>2152</v>
      </c>
      <c r="H18" s="703" t="s">
        <v>2072</v>
      </c>
      <c r="I18" s="452" t="s">
        <v>2053</v>
      </c>
      <c r="J18" s="583" t="s">
        <v>2191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2151</v>
      </c>
      <c r="G19" s="515" t="s">
        <v>2195</v>
      </c>
      <c r="H19" s="703" t="s">
        <v>2072</v>
      </c>
      <c r="I19" s="452" t="s">
        <v>2072</v>
      </c>
      <c r="J19" s="583" t="s">
        <v>2191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2151</v>
      </c>
      <c r="G20" s="515" t="s">
        <v>2161</v>
      </c>
      <c r="H20" s="703" t="s">
        <v>2072</v>
      </c>
      <c r="I20" s="452" t="s">
        <v>2072</v>
      </c>
      <c r="J20" s="583" t="s">
        <v>2191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2151</v>
      </c>
      <c r="G21" s="515" t="s">
        <v>2161</v>
      </c>
      <c r="H21" s="703" t="s">
        <v>2072</v>
      </c>
      <c r="I21" s="452" t="s">
        <v>2072</v>
      </c>
      <c r="J21" s="583" t="s">
        <v>2191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2151</v>
      </c>
      <c r="G22" s="452" t="s">
        <v>2161</v>
      </c>
      <c r="H22" s="703" t="s">
        <v>2072</v>
      </c>
      <c r="I22" s="452" t="s">
        <v>2072</v>
      </c>
      <c r="J22" s="583" t="s">
        <v>2191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2151</v>
      </c>
      <c r="G23" s="452" t="s">
        <v>2196</v>
      </c>
      <c r="H23" s="703" t="s">
        <v>2072</v>
      </c>
      <c r="I23" s="452" t="s">
        <v>2197</v>
      </c>
      <c r="J23" s="583" t="s">
        <v>2191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2139</v>
      </c>
      <c r="G24" s="452" t="s">
        <v>2002</v>
      </c>
      <c r="H24" s="452" t="s">
        <v>2190</v>
      </c>
      <c r="I24" s="452" t="s">
        <v>2198</v>
      </c>
      <c r="J24" s="583" t="s">
        <v>2191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2199</v>
      </c>
      <c r="G25" s="452" t="s">
        <v>2002</v>
      </c>
      <c r="H25" s="452" t="s">
        <v>394</v>
      </c>
      <c r="I25" s="452" t="s">
        <v>2198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2200</v>
      </c>
      <c r="G26" s="452" t="s">
        <v>2201</v>
      </c>
      <c r="H26" s="452" t="s">
        <v>394</v>
      </c>
      <c r="I26" s="452" t="s">
        <v>2198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2202</v>
      </c>
      <c r="G27" s="452" t="s">
        <v>2201</v>
      </c>
      <c r="H27" s="452" t="s">
        <v>394</v>
      </c>
      <c r="I27" s="452" t="s">
        <v>2198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2202</v>
      </c>
      <c r="G28" s="452" t="s">
        <v>2201</v>
      </c>
      <c r="H28" s="452" t="s">
        <v>2203</v>
      </c>
      <c r="I28" s="452" t="s">
        <v>2198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2202</v>
      </c>
      <c r="G29" s="452" t="s">
        <v>394</v>
      </c>
      <c r="H29" s="452" t="s">
        <v>2204</v>
      </c>
      <c r="I29" s="452" t="s">
        <v>2205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2202</v>
      </c>
      <c r="G30" s="452" t="s">
        <v>394</v>
      </c>
      <c r="H30" s="452" t="s">
        <v>2206</v>
      </c>
      <c r="I30" s="452" t="s">
        <v>2205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2116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2208</v>
      </c>
      <c r="G31" s="452" t="s">
        <v>394</v>
      </c>
      <c r="H31" s="452" t="s">
        <v>2209</v>
      </c>
      <c r="I31" s="452" t="s">
        <v>2210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334" t="s">
        <v>2116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2208</v>
      </c>
      <c r="G32" s="452" t="s">
        <v>394</v>
      </c>
      <c r="H32" s="452" t="s">
        <v>2209</v>
      </c>
      <c r="I32" s="452" t="s">
        <v>2212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2213</v>
      </c>
      <c r="G33" s="452" t="s">
        <v>394</v>
      </c>
      <c r="H33" s="452" t="s">
        <v>2214</v>
      </c>
      <c r="I33" s="452" t="s">
        <v>2212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2215</v>
      </c>
      <c r="I34" s="607" t="s">
        <v>2216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2217</v>
      </c>
      <c r="I35" s="607" t="s">
        <v>2218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2219</v>
      </c>
      <c r="I36" s="607" t="s">
        <v>2220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2217</v>
      </c>
      <c r="I37" s="607" t="s">
        <v>2221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2217</v>
      </c>
      <c r="I38" s="607" t="s">
        <v>2222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2217</v>
      </c>
      <c r="I39" s="607" t="s">
        <v>2222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2217</v>
      </c>
      <c r="I40" s="607" t="s">
        <v>2222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2217</v>
      </c>
      <c r="I41" s="607" t="s">
        <v>2222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A17" zoomScale="115" zoomScaleNormal="115" workbookViewId="0">
      <selection activeCell="K32" sqref="K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2224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2225</v>
      </c>
      <c r="F6" s="605" t="s">
        <v>2225</v>
      </c>
      <c r="G6" s="605" t="s">
        <v>2225</v>
      </c>
      <c r="H6" s="605" t="s">
        <v>2225</v>
      </c>
      <c r="I6" s="605" t="s">
        <v>2225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585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585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2228</v>
      </c>
      <c r="F11" s="706" t="s">
        <v>2228</v>
      </c>
      <c r="G11" s="706" t="s">
        <v>2228</v>
      </c>
      <c r="H11" s="706" t="s">
        <v>2228</v>
      </c>
      <c r="I11" s="706" t="s">
        <v>2228</v>
      </c>
      <c r="J11" s="458"/>
      <c r="K11" s="459" t="s">
        <v>2227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11</v>
      </c>
      <c r="O11" s="686" t="s">
        <v>2187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2228</v>
      </c>
      <c r="F12" s="706" t="s">
        <v>2228</v>
      </c>
      <c r="G12" s="706" t="s">
        <v>2228</v>
      </c>
      <c r="H12" s="706" t="s">
        <v>2228</v>
      </c>
      <c r="I12" s="706" t="s">
        <v>2228</v>
      </c>
      <c r="J12" s="458"/>
      <c r="K12" s="459" t="s">
        <v>2227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2228</v>
      </c>
      <c r="F13" s="706" t="s">
        <v>2228</v>
      </c>
      <c r="G13" s="706" t="s">
        <v>2228</v>
      </c>
      <c r="H13" s="706" t="s">
        <v>2228</v>
      </c>
      <c r="I13" s="706" t="s">
        <v>2228</v>
      </c>
      <c r="J13" s="458"/>
      <c r="K13" s="459" t="s">
        <v>2227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2229</v>
      </c>
      <c r="F14" s="515" t="s">
        <v>2230</v>
      </c>
      <c r="G14" s="515" t="s">
        <v>2230</v>
      </c>
      <c r="H14" s="261" t="s">
        <v>2230</v>
      </c>
      <c r="I14" s="707" t="s">
        <v>2132</v>
      </c>
      <c r="J14" s="458"/>
      <c r="K14" s="459" t="s">
        <v>2227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2229</v>
      </c>
      <c r="F15" s="515" t="s">
        <v>2230</v>
      </c>
      <c r="G15" s="515" t="s">
        <v>2230</v>
      </c>
      <c r="H15" s="261" t="s">
        <v>2230</v>
      </c>
      <c r="I15" s="707" t="s">
        <v>2231</v>
      </c>
      <c r="J15" s="458"/>
      <c r="K15" s="459" t="s">
        <v>2227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2229</v>
      </c>
      <c r="F16" s="515" t="s">
        <v>2230</v>
      </c>
      <c r="G16" s="515" t="s">
        <v>2230</v>
      </c>
      <c r="H16" s="261" t="s">
        <v>2232</v>
      </c>
      <c r="I16" s="707" t="s">
        <v>2231</v>
      </c>
      <c r="J16" s="458"/>
      <c r="K16" s="459" t="s">
        <v>2227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2010</v>
      </c>
      <c r="F17" s="515" t="s">
        <v>2233</v>
      </c>
      <c r="G17" s="515" t="s">
        <v>2234</v>
      </c>
      <c r="H17" s="261" t="s">
        <v>2072</v>
      </c>
      <c r="I17" s="707" t="s">
        <v>2235</v>
      </c>
      <c r="J17" s="458"/>
      <c r="K17" s="459" t="s">
        <v>2227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2236</v>
      </c>
      <c r="F18" s="515" t="s">
        <v>2237</v>
      </c>
      <c r="G18" s="515" t="s">
        <v>2234</v>
      </c>
      <c r="H18" s="704" t="s">
        <v>2238</v>
      </c>
      <c r="I18" s="707" t="s">
        <v>2235</v>
      </c>
      <c r="J18" s="458"/>
      <c r="K18" s="459" t="s">
        <v>2227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2236</v>
      </c>
      <c r="F19" s="515" t="s">
        <v>2237</v>
      </c>
      <c r="G19" s="515" t="s">
        <v>2234</v>
      </c>
      <c r="H19" s="704" t="s">
        <v>2238</v>
      </c>
      <c r="I19" s="707" t="s">
        <v>2235</v>
      </c>
      <c r="J19" s="458"/>
      <c r="K19" s="459" t="s">
        <v>2227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2239</v>
      </c>
      <c r="F20" s="515" t="s">
        <v>2237</v>
      </c>
      <c r="G20" s="515" t="s">
        <v>2234</v>
      </c>
      <c r="H20" s="704" t="s">
        <v>2238</v>
      </c>
      <c r="I20" s="707" t="s">
        <v>2235</v>
      </c>
      <c r="J20" s="458"/>
      <c r="K20" s="459" t="s">
        <v>2227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2240</v>
      </c>
      <c r="F21" s="515" t="s">
        <v>2237</v>
      </c>
      <c r="G21" s="515" t="s">
        <v>2234</v>
      </c>
      <c r="H21" s="704" t="s">
        <v>2238</v>
      </c>
      <c r="I21" s="707" t="s">
        <v>2241</v>
      </c>
      <c r="J21" s="458"/>
      <c r="K21" s="459" t="s">
        <v>2227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2240</v>
      </c>
      <c r="F22" s="515" t="s">
        <v>2242</v>
      </c>
      <c r="G22" s="452" t="s">
        <v>2243</v>
      </c>
      <c r="H22" s="704" t="s">
        <v>260</v>
      </c>
      <c r="I22" s="707" t="s">
        <v>2241</v>
      </c>
      <c r="J22" s="458" t="s">
        <v>2010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2139</v>
      </c>
      <c r="F23" s="515" t="s">
        <v>2244</v>
      </c>
      <c r="G23" s="452" t="s">
        <v>2193</v>
      </c>
      <c r="H23" s="704" t="s">
        <v>260</v>
      </c>
      <c r="I23" s="707" t="s">
        <v>2245</v>
      </c>
      <c r="J23" s="458" t="s">
        <v>2010</v>
      </c>
      <c r="K23" s="459" t="s">
        <v>2227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2139</v>
      </c>
      <c r="F24" s="515" t="s">
        <v>2246</v>
      </c>
      <c r="G24" s="452" t="s">
        <v>2247</v>
      </c>
      <c r="H24" s="704" t="s">
        <v>260</v>
      </c>
      <c r="I24" s="707" t="s">
        <v>2245</v>
      </c>
      <c r="J24" s="458" t="s">
        <v>2010</v>
      </c>
      <c r="K24" s="459" t="s">
        <v>2227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2139</v>
      </c>
      <c r="F25" s="515" t="s">
        <v>2246</v>
      </c>
      <c r="G25" s="452" t="s">
        <v>2247</v>
      </c>
      <c r="H25" s="704" t="s">
        <v>260</v>
      </c>
      <c r="I25" s="707" t="s">
        <v>2189</v>
      </c>
      <c r="J25" s="458" t="s">
        <v>2010</v>
      </c>
      <c r="K25" s="459" t="s">
        <v>2227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2139</v>
      </c>
      <c r="F26" s="515" t="s">
        <v>2193</v>
      </c>
      <c r="G26" s="452" t="s">
        <v>2247</v>
      </c>
      <c r="H26" s="704" t="s">
        <v>260</v>
      </c>
      <c r="I26" s="707" t="s">
        <v>70</v>
      </c>
      <c r="J26" s="458"/>
      <c r="K26" s="459" t="s">
        <v>2227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2151</v>
      </c>
      <c r="F27" s="515" t="s">
        <v>2193</v>
      </c>
      <c r="G27" s="452" t="s">
        <v>2247</v>
      </c>
      <c r="H27" s="704" t="s">
        <v>260</v>
      </c>
      <c r="I27" s="707" t="s">
        <v>2189</v>
      </c>
      <c r="J27" s="458"/>
      <c r="K27" s="459" t="s">
        <v>2227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2166</v>
      </c>
      <c r="F28" s="452" t="s">
        <v>2248</v>
      </c>
      <c r="G28" s="452" t="s">
        <v>2152</v>
      </c>
      <c r="H28" s="704" t="s">
        <v>2186</v>
      </c>
      <c r="I28" s="707" t="s">
        <v>2189</v>
      </c>
      <c r="J28" s="458"/>
      <c r="K28" s="459" t="s">
        <v>2227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2005</v>
      </c>
      <c r="F29" s="452" t="s">
        <v>2248</v>
      </c>
      <c r="G29" s="452" t="s">
        <v>2152</v>
      </c>
      <c r="H29" s="704" t="s">
        <v>2186</v>
      </c>
      <c r="I29" s="707" t="s">
        <v>2023</v>
      </c>
      <c r="J29" s="458"/>
      <c r="K29" s="459" t="s">
        <v>2227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2249</v>
      </c>
      <c r="F30" s="452" t="s">
        <v>2250</v>
      </c>
      <c r="G30" s="452" t="s">
        <v>2152</v>
      </c>
      <c r="H30" s="704" t="s">
        <v>2186</v>
      </c>
      <c r="I30" s="707" t="s">
        <v>2189</v>
      </c>
      <c r="J30" s="458"/>
      <c r="K30" s="459" t="s">
        <v>2227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2249</v>
      </c>
      <c r="F31" s="452" t="s">
        <v>2248</v>
      </c>
      <c r="G31" s="452" t="s">
        <v>2152</v>
      </c>
      <c r="H31" s="704" t="s">
        <v>2186</v>
      </c>
      <c r="I31" s="707" t="s">
        <v>2189</v>
      </c>
      <c r="J31" s="458"/>
      <c r="K31" s="459" t="s">
        <v>2227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334" t="s">
        <v>1971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2249</v>
      </c>
      <c r="F32" s="452" t="s">
        <v>2248</v>
      </c>
      <c r="G32" s="452" t="s">
        <v>2152</v>
      </c>
      <c r="H32" s="261" t="s">
        <v>2137</v>
      </c>
      <c r="I32" s="707" t="s">
        <v>2189</v>
      </c>
      <c r="J32" s="458"/>
      <c r="K32" s="459" t="s">
        <v>2227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2249</v>
      </c>
      <c r="F33" s="452" t="s">
        <v>425</v>
      </c>
      <c r="G33" s="452" t="s">
        <v>2137</v>
      </c>
      <c r="H33" s="261" t="s">
        <v>2137</v>
      </c>
      <c r="I33" s="707" t="s">
        <v>2189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2251</v>
      </c>
      <c r="F34" s="538" t="s">
        <v>70</v>
      </c>
      <c r="G34" s="538" t="s">
        <v>70</v>
      </c>
      <c r="H34" s="538"/>
      <c r="I34" s="537" t="s">
        <v>2252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2251</v>
      </c>
      <c r="F35" s="353"/>
      <c r="G35" s="350"/>
      <c r="H35" s="538"/>
      <c r="I35" s="537" t="s">
        <v>2252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2251</v>
      </c>
      <c r="F36" s="353"/>
      <c r="G36" s="350"/>
      <c r="H36" s="538"/>
      <c r="I36" s="537" t="s">
        <v>2252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2251</v>
      </c>
      <c r="F37" s="353"/>
      <c r="G37" s="337"/>
      <c r="H37" s="538"/>
      <c r="I37" s="537" t="s">
        <v>2252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2251</v>
      </c>
      <c r="F38" s="274"/>
      <c r="G38" s="337"/>
      <c r="H38" s="559"/>
      <c r="I38" s="537" t="s">
        <v>2252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2251</v>
      </c>
      <c r="F39" s="274"/>
      <c r="G39" s="337"/>
      <c r="H39" s="559"/>
      <c r="I39" s="537" t="s">
        <v>2253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" customHeight="1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abSelected="1" topLeftCell="A5" zoomScale="115" zoomScaleNormal="115" workbookViewId="0">
      <selection activeCell="E32" sqref="E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2254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2255</v>
      </c>
      <c r="F6" s="605" t="s">
        <v>2255</v>
      </c>
      <c r="G6" s="605" t="s">
        <v>2255</v>
      </c>
      <c r="H6" s="605" t="s">
        <v>2255</v>
      </c>
      <c r="I6" s="605" t="s">
        <v>2255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2129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2256</v>
      </c>
      <c r="F11" s="706" t="s">
        <v>2256</v>
      </c>
      <c r="G11" s="706" t="s">
        <v>2256</v>
      </c>
      <c r="H11" s="706" t="s">
        <v>2256</v>
      </c>
      <c r="I11" s="706" t="s">
        <v>2256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9</v>
      </c>
      <c r="O11" s="686" t="s">
        <v>2187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2256</v>
      </c>
      <c r="F12" s="706" t="s">
        <v>2256</v>
      </c>
      <c r="G12" s="706" t="s">
        <v>2256</v>
      </c>
      <c r="H12" s="706" t="s">
        <v>2256</v>
      </c>
      <c r="I12" s="706" t="s">
        <v>2256</v>
      </c>
      <c r="J12" s="458" t="s">
        <v>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2256</v>
      </c>
      <c r="F13" s="706" t="s">
        <v>2256</v>
      </c>
      <c r="G13" s="706" t="s">
        <v>2256</v>
      </c>
      <c r="H13" s="706" t="s">
        <v>2256</v>
      </c>
      <c r="I13" s="706" t="s">
        <v>2256</v>
      </c>
      <c r="J13" s="458" t="s">
        <v>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2257</v>
      </c>
      <c r="F14" s="705" t="s">
        <v>2258</v>
      </c>
      <c r="G14" s="515" t="s">
        <v>2259</v>
      </c>
      <c r="H14" s="452" t="s">
        <v>2198</v>
      </c>
      <c r="I14" s="452" t="s">
        <v>2198</v>
      </c>
      <c r="J14" s="458" t="s">
        <v>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2257</v>
      </c>
      <c r="F15" s="705" t="s">
        <v>2258</v>
      </c>
      <c r="G15" s="515" t="s">
        <v>2259</v>
      </c>
      <c r="H15" s="452" t="s">
        <v>2198</v>
      </c>
      <c r="I15" s="452" t="s">
        <v>2260</v>
      </c>
      <c r="J15" s="458" t="s">
        <v>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2257</v>
      </c>
      <c r="F16" s="705" t="s">
        <v>2258</v>
      </c>
      <c r="G16" s="515" t="s">
        <v>2259</v>
      </c>
      <c r="H16" s="452" t="s">
        <v>2198</v>
      </c>
      <c r="I16" s="452" t="s">
        <v>2260</v>
      </c>
      <c r="J16" s="458" t="s">
        <v>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2257</v>
      </c>
      <c r="F17" s="705" t="s">
        <v>2258</v>
      </c>
      <c r="G17" s="515" t="s">
        <v>2259</v>
      </c>
      <c r="H17" s="561" t="s">
        <v>2261</v>
      </c>
      <c r="I17" s="452" t="s">
        <v>2198</v>
      </c>
      <c r="J17" s="458" t="s">
        <v>955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2262</v>
      </c>
      <c r="F18" s="705" t="s">
        <v>2258</v>
      </c>
      <c r="G18" s="452" t="s">
        <v>2077</v>
      </c>
      <c r="H18" s="261" t="s">
        <v>2072</v>
      </c>
      <c r="I18" s="452" t="s">
        <v>2198</v>
      </c>
      <c r="J18" s="458" t="s">
        <v>955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2262</v>
      </c>
      <c r="F19" s="705" t="s">
        <v>2258</v>
      </c>
      <c r="G19" s="452" t="s">
        <v>2263</v>
      </c>
      <c r="H19" s="261" t="s">
        <v>2072</v>
      </c>
      <c r="I19" s="452" t="s">
        <v>2198</v>
      </c>
      <c r="J19" s="458" t="s">
        <v>955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2262</v>
      </c>
      <c r="F20" s="705" t="s">
        <v>2264</v>
      </c>
      <c r="G20" s="452" t="s">
        <v>2243</v>
      </c>
      <c r="H20" s="261" t="s">
        <v>2072</v>
      </c>
      <c r="I20" s="452" t="s">
        <v>2265</v>
      </c>
      <c r="J20" s="458" t="s">
        <v>955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2262</v>
      </c>
      <c r="F21" s="705" t="s">
        <v>2264</v>
      </c>
      <c r="G21" s="452" t="s">
        <v>2243</v>
      </c>
      <c r="H21" s="561" t="s">
        <v>2261</v>
      </c>
      <c r="I21" s="452" t="s">
        <v>2198</v>
      </c>
      <c r="J21" s="458" t="s">
        <v>955</v>
      </c>
      <c r="K21" s="460" t="s">
        <v>2010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2266</v>
      </c>
      <c r="F22" s="705" t="s">
        <v>2267</v>
      </c>
      <c r="G22" s="452" t="s">
        <v>2025</v>
      </c>
      <c r="H22" s="561" t="s">
        <v>2261</v>
      </c>
      <c r="I22" s="452" t="s">
        <v>2164</v>
      </c>
      <c r="J22" s="458" t="s">
        <v>955</v>
      </c>
      <c r="K22" s="460" t="s">
        <v>2010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2266</v>
      </c>
      <c r="F23" s="705" t="s">
        <v>2268</v>
      </c>
      <c r="G23" s="452" t="s">
        <v>2175</v>
      </c>
      <c r="H23" s="561" t="s">
        <v>2261</v>
      </c>
      <c r="I23" s="452" t="s">
        <v>2059</v>
      </c>
      <c r="J23" s="458" t="s">
        <v>955</v>
      </c>
      <c r="K23" s="460" t="s">
        <v>2010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2266</v>
      </c>
      <c r="F24" s="705" t="s">
        <v>2269</v>
      </c>
      <c r="G24" s="452" t="s">
        <v>646</v>
      </c>
      <c r="H24" s="561" t="s">
        <v>2261</v>
      </c>
      <c r="I24" s="306" t="s">
        <v>2189</v>
      </c>
      <c r="J24" s="458" t="s">
        <v>61</v>
      </c>
      <c r="K24" s="460" t="s">
        <v>2010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2190</v>
      </c>
      <c r="F25" s="705" t="s">
        <v>2269</v>
      </c>
      <c r="G25" s="452" t="s">
        <v>646</v>
      </c>
      <c r="H25" s="561" t="s">
        <v>2261</v>
      </c>
      <c r="I25" s="306" t="s">
        <v>2189</v>
      </c>
      <c r="J25" s="458" t="s">
        <v>1279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2190</v>
      </c>
      <c r="F26" s="705" t="s">
        <v>2270</v>
      </c>
      <c r="G26" s="452" t="s">
        <v>646</v>
      </c>
      <c r="H26" s="561" t="s">
        <v>2261</v>
      </c>
      <c r="I26" s="306" t="s">
        <v>2189</v>
      </c>
      <c r="J26" s="458" t="s">
        <v>1279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2202</v>
      </c>
      <c r="F27" s="694" t="s">
        <v>2271</v>
      </c>
      <c r="G27" s="452" t="s">
        <v>646</v>
      </c>
      <c r="H27" s="561" t="s">
        <v>2189</v>
      </c>
      <c r="I27" s="306" t="s">
        <v>2189</v>
      </c>
      <c r="J27" s="458" t="s">
        <v>1279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2202</v>
      </c>
      <c r="F28" s="694" t="s">
        <v>2272</v>
      </c>
      <c r="G28" s="452" t="s">
        <v>2273</v>
      </c>
      <c r="H28" s="561" t="s">
        <v>2189</v>
      </c>
      <c r="I28" s="306" t="s">
        <v>2189</v>
      </c>
      <c r="J28" s="458" t="s">
        <v>1279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2202</v>
      </c>
      <c r="F29" s="694" t="s">
        <v>2272</v>
      </c>
      <c r="G29" s="452" t="s">
        <v>2273</v>
      </c>
      <c r="H29" s="561" t="s">
        <v>2189</v>
      </c>
      <c r="I29" s="306" t="s">
        <v>2189</v>
      </c>
      <c r="J29" s="458" t="s">
        <v>1279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2274</v>
      </c>
      <c r="F30" s="694" t="s">
        <v>2272</v>
      </c>
      <c r="G30" s="452" t="s">
        <v>2273</v>
      </c>
      <c r="H30" s="561" t="s">
        <v>2189</v>
      </c>
      <c r="I30" s="306" t="s">
        <v>2189</v>
      </c>
      <c r="J30" s="458" t="s">
        <v>1279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2275</v>
      </c>
      <c r="F31" s="694" t="s">
        <v>2272</v>
      </c>
      <c r="G31" s="452" t="s">
        <v>2273</v>
      </c>
      <c r="H31" s="561" t="s">
        <v>2189</v>
      </c>
      <c r="I31" s="306" t="s">
        <v>2189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2275</v>
      </c>
      <c r="F32" s="694" t="s">
        <v>2272</v>
      </c>
      <c r="G32" s="452" t="s">
        <v>320</v>
      </c>
      <c r="H32" s="561" t="s">
        <v>2189</v>
      </c>
      <c r="I32" s="306" t="s">
        <v>2189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2276</v>
      </c>
      <c r="F33" s="694" t="s">
        <v>2272</v>
      </c>
      <c r="G33" s="452" t="s">
        <v>320</v>
      </c>
      <c r="H33" s="561" t="s">
        <v>2035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J4" zoomScale="92" zoomScaleNormal="115" workbookViewId="0">
      <selection activeCell="M12" sqref="M1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2278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1935</v>
      </c>
      <c r="M5" s="644" t="s">
        <v>80</v>
      </c>
      <c r="N5" s="442" t="s">
        <v>81</v>
      </c>
      <c r="O5" s="652" t="s">
        <v>82</v>
      </c>
      <c r="P5" s="376" t="s">
        <v>2046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2279</v>
      </c>
      <c r="F6" s="282" t="s">
        <v>2279</v>
      </c>
      <c r="G6" s="282" t="s">
        <v>2279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2129</v>
      </c>
      <c r="P7" s="667">
        <f>SUM('1 July 2024 '!N7,'8 July 2024  '!N7,'15 July 2024  '!N7,'22 July 2024  '!N7,'29 July 2024  '!N7)</f>
        <v>32.5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79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2281</v>
      </c>
      <c r="F11" s="708" t="s">
        <v>2281</v>
      </c>
      <c r="G11" s="708" t="s">
        <v>2281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2187</v>
      </c>
      <c r="P11" s="667">
        <f>SUM('1 July 2024 '!N11,'8 July 2024  '!N11,'15 July 2024  '!N11,'22 July 2024  '!N11,'29 July 2024  '!N11)</f>
        <v>50.5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2281</v>
      </c>
      <c r="F12" s="708" t="s">
        <v>2281</v>
      </c>
      <c r="G12" s="708" t="s">
        <v>2281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54.5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2281</v>
      </c>
      <c r="F13" s="708" t="s">
        <v>2281</v>
      </c>
      <c r="G13" s="708" t="s">
        <v>2281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9" t="s">
        <v>2282</v>
      </c>
      <c r="F14" s="709" t="s">
        <v>2283</v>
      </c>
      <c r="G14" s="515" t="s">
        <v>2230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9" t="s">
        <v>2282</v>
      </c>
      <c r="F15" s="709" t="s">
        <v>2283</v>
      </c>
      <c r="G15" s="515" t="s">
        <v>2230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9" t="s">
        <v>2282</v>
      </c>
      <c r="F16" s="709" t="s">
        <v>2283</v>
      </c>
      <c r="G16" s="515" t="s">
        <v>2230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667">
        <f>SUM('1 July 2024 '!N16,'8 July 2024  '!N16,'15 July 2024  '!N16,'22 July 2024  '!N16,'29 July 2024  '!N16)</f>
        <v>43.5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9" t="s">
        <v>2282</v>
      </c>
      <c r="F17" s="709" t="s">
        <v>2284</v>
      </c>
      <c r="G17" s="515" t="s">
        <v>2137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42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9" t="s">
        <v>2285</v>
      </c>
      <c r="F18" s="709" t="s">
        <v>2284</v>
      </c>
      <c r="G18" s="515" t="s">
        <v>2147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9" t="s">
        <v>2285</v>
      </c>
      <c r="F19" s="709" t="s">
        <v>2284</v>
      </c>
      <c r="G19" s="515" t="s">
        <v>2147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9" t="s">
        <v>2285</v>
      </c>
      <c r="F20" s="709" t="s">
        <v>2286</v>
      </c>
      <c r="G20" s="515" t="s">
        <v>2147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9" t="s">
        <v>2287</v>
      </c>
      <c r="F21" s="709" t="s">
        <v>2286</v>
      </c>
      <c r="G21" s="452" t="s">
        <v>2170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9" t="s">
        <v>2285</v>
      </c>
      <c r="F22" s="709" t="s">
        <v>2286</v>
      </c>
      <c r="G22" s="452" t="s">
        <v>2170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2288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9" t="s">
        <v>2289</v>
      </c>
      <c r="F23" s="709" t="s">
        <v>2290</v>
      </c>
      <c r="G23" s="452" t="s">
        <v>2291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9" t="s">
        <v>2292</v>
      </c>
      <c r="F24" s="709" t="s">
        <v>2293</v>
      </c>
      <c r="G24" s="452" t="s">
        <v>2161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136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9" t="s">
        <v>2292</v>
      </c>
      <c r="F25" s="709" t="s">
        <v>2293</v>
      </c>
      <c r="G25" s="452" t="s">
        <v>2161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9" t="s">
        <v>2088</v>
      </c>
      <c r="F26" s="515" t="s">
        <v>2151</v>
      </c>
      <c r="G26" s="452" t="s">
        <v>2152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9" t="s">
        <v>2294</v>
      </c>
      <c r="F27" s="452" t="s">
        <v>2293</v>
      </c>
      <c r="G27" s="452" t="s">
        <v>2161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9" t="s">
        <v>2295</v>
      </c>
      <c r="F28" s="452" t="s">
        <v>56</v>
      </c>
      <c r="G28" s="452" t="s">
        <v>2147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9" t="s">
        <v>2295</v>
      </c>
      <c r="F29" s="452" t="s">
        <v>2296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9" t="s">
        <v>2295</v>
      </c>
      <c r="F30" s="452" t="s">
        <v>2296</v>
      </c>
      <c r="G30" s="452" t="s">
        <v>2147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1971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9" t="s">
        <v>2295</v>
      </c>
      <c r="F31" s="452" t="s">
        <v>2296</v>
      </c>
      <c r="G31" s="452" t="s">
        <v>2147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654" t="s">
        <v>1971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9" t="s">
        <v>2297</v>
      </c>
      <c r="F32" s="452" t="s">
        <v>2298</v>
      </c>
      <c r="G32" s="452" t="s">
        <v>2299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9" t="s">
        <v>2300</v>
      </c>
      <c r="F33" s="452" t="s">
        <v>2298</v>
      </c>
      <c r="G33" s="452" t="s">
        <v>2301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2302</v>
      </c>
      <c r="G34" s="538" t="s">
        <v>2301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2302</v>
      </c>
      <c r="G35" s="538" t="s">
        <v>2301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2302</v>
      </c>
      <c r="G36" s="538" t="s">
        <v>2301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2301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2301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A6" zoomScale="77" zoomScaleNormal="115" workbookViewId="0">
      <selection activeCell="H23" sqref="H2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1.789062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2278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2279</v>
      </c>
      <c r="I6" s="282" t="s">
        <v>2279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2280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2129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12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2281</v>
      </c>
      <c r="I11" s="708" t="s">
        <v>2281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2281</v>
      </c>
      <c r="I12" s="708" t="s">
        <v>2281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2281</v>
      </c>
      <c r="I13" s="708" t="s">
        <v>2281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2230</v>
      </c>
      <c r="I14" s="452" t="s">
        <v>2132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2230</v>
      </c>
      <c r="I15" s="452" t="s">
        <v>2132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2230</v>
      </c>
      <c r="I16" s="452" t="s">
        <v>2132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2230</v>
      </c>
      <c r="I17" s="452" t="s">
        <v>2132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3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2303</v>
      </c>
      <c r="I18" s="452" t="s">
        <v>2132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2072</v>
      </c>
      <c r="I19" s="452" t="s">
        <v>2132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2072</v>
      </c>
      <c r="I20" s="452" t="s">
        <v>2132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2072</v>
      </c>
      <c r="I21" s="452" t="s">
        <v>2132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2072</v>
      </c>
      <c r="I22" s="452" t="s">
        <v>2132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2288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2261</v>
      </c>
      <c r="I23" s="452" t="s">
        <v>2213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2304</v>
      </c>
      <c r="I24" s="452" t="s">
        <v>2213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9.5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2273</v>
      </c>
      <c r="I25" s="452" t="s">
        <v>2213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2273</v>
      </c>
      <c r="I26" s="452" t="s">
        <v>2170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2132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13.5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2273</v>
      </c>
      <c r="I28" s="452" t="s">
        <v>2132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2261</v>
      </c>
      <c r="I29" s="452" t="s">
        <v>2132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13.5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2303</v>
      </c>
      <c r="I30" s="452" t="s">
        <v>2132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1971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2132</v>
      </c>
      <c r="I31" s="452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654" t="s">
        <v>1971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2305</v>
      </c>
      <c r="I34" s="537" t="s">
        <v>2305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2305</v>
      </c>
      <c r="I35" s="537" t="s">
        <v>2305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2305</v>
      </c>
      <c r="I36" s="537" t="s">
        <v>2305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2305</v>
      </c>
      <c r="I37" s="537" t="s">
        <v>2305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2305</v>
      </c>
      <c r="I38" s="537" t="s">
        <v>2306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2305</v>
      </c>
      <c r="I39" s="537" t="s">
        <v>2305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2305</v>
      </c>
      <c r="I40" s="537" t="s">
        <v>2305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2305</v>
      </c>
      <c r="I41" s="537" t="s">
        <v>2305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2307</v>
      </c>
      <c r="I42" s="537" t="s">
        <v>2305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2305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6" customHeight="1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2277</v>
      </c>
    </row>
  </sheetData>
  <mergeCells count="3">
    <mergeCell ref="B1:K1"/>
    <mergeCell ref="B2:K2"/>
    <mergeCell ref="B3:K3"/>
  </mergeCells>
  <conditionalFormatting sqref="M6:M31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226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71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71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71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71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71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458"/>
      <c r="K11" s="459"/>
      <c r="L11" s="71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458"/>
      <c r="K12" s="459"/>
      <c r="L12" s="71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458"/>
      <c r="K13" s="459"/>
      <c r="L13" s="71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71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71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71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71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71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71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71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71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71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71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71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71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71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71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71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71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71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71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710" t="s">
        <v>2037</v>
      </c>
      <c r="D47" s="255" t="s">
        <v>2039</v>
      </c>
      <c r="F47" s="711"/>
      <c r="M47" s="61"/>
      <c r="N47" s="62"/>
      <c r="O47" s="61"/>
    </row>
    <row r="48" spans="1:20" x14ac:dyDescent="0.2">
      <c r="A48" t="s">
        <v>2101</v>
      </c>
      <c r="B48" s="678"/>
      <c r="C48" s="710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713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713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2277</v>
      </c>
    </row>
  </sheetData>
  <mergeCells count="3">
    <mergeCell ref="B1:K1"/>
    <mergeCell ref="B2:K2"/>
    <mergeCell ref="B3:K3"/>
  </mergeCells>
  <conditionalFormatting sqref="M6:M31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228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235</v>
      </c>
      <c r="F6" s="282" t="s">
        <v>235</v>
      </c>
      <c r="G6" s="282" t="s">
        <v>235</v>
      </c>
      <c r="H6" s="282" t="s">
        <v>235</v>
      </c>
      <c r="I6" s="282" t="s">
        <v>235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236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237</v>
      </c>
      <c r="F5" s="223" t="s">
        <v>238</v>
      </c>
      <c r="G5" s="223" t="s">
        <v>239</v>
      </c>
      <c r="H5" s="223" t="s">
        <v>240</v>
      </c>
      <c r="I5" s="223" t="s">
        <v>241</v>
      </c>
      <c r="J5" s="223" t="s">
        <v>242</v>
      </c>
      <c r="K5" s="223" t="s">
        <v>243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244</v>
      </c>
      <c r="F6" s="282" t="s">
        <v>244</v>
      </c>
      <c r="G6" s="282" t="s">
        <v>244</v>
      </c>
      <c r="H6" s="282" t="s">
        <v>244</v>
      </c>
      <c r="I6" s="282" t="s">
        <v>244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203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245</v>
      </c>
      <c r="F5" s="223" t="s">
        <v>246</v>
      </c>
      <c r="G5" s="223" t="s">
        <v>247</v>
      </c>
      <c r="H5" s="223" t="s">
        <v>248</v>
      </c>
      <c r="I5" s="223" t="s">
        <v>249</v>
      </c>
      <c r="J5" s="223" t="s">
        <v>250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251</v>
      </c>
      <c r="F6" s="282" t="s">
        <v>251</v>
      </c>
      <c r="G6" s="282" t="s">
        <v>251</v>
      </c>
      <c r="H6" s="282" t="s">
        <v>251</v>
      </c>
      <c r="I6" s="282" t="s">
        <v>251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  <vt:lpstr>1 Aug 2024</vt:lpstr>
      <vt:lpstr>5 Aug 2024  </vt:lpstr>
      <vt:lpstr>12 Aug 2024  </vt:lpstr>
      <vt:lpstr>19 Aug 2024</vt:lpstr>
      <vt:lpstr>26 Aug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2024-08-01T08:42:39Z</dcterms:modified>
  <cp:category/>
  <cp:contentStatus/>
</cp:coreProperties>
</file>