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dff157c2107a7d78/Dokumenty/School/2024-25/MAD/protokol-1-mereni-na-linearnim-stabilizatoru-napeti/"/>
    </mc:Choice>
  </mc:AlternateContent>
  <xr:revisionPtr revIDLastSave="1220" documentId="11_DF5355BF84DCCE63EC1506588731F45B1AF65D9D" xr6:coauthVersionLast="47" xr6:coauthVersionMax="47" xr10:uidLastSave="{83EC7C61-6253-4F6D-8E93-5B1A87CE5DD5}"/>
  <bookViews>
    <workbookView xWindow="-120" yWindow="-120" windowWidth="29040" windowHeight="15720" xr2:uid="{00000000-000D-0000-FFFF-FFFF00000000}"/>
  </bookViews>
  <sheets>
    <sheet name="List1" sheetId="1" r:id="rId1"/>
    <sheet name="Zatěžovací charakteristika" sheetId="3" r:id="rId2"/>
    <sheet name="Zatěžovací charakteristika (úč)" sheetId="6" r:id="rId3"/>
    <sheet name="Převodní charakteristika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" i="1" l="1"/>
  <c r="O21" i="1"/>
  <c r="N21" i="1"/>
  <c r="N18" i="1"/>
  <c r="O11" i="1"/>
  <c r="B15" i="1"/>
  <c r="R7" i="1"/>
  <c r="O15" i="1"/>
  <c r="O18" i="1" s="1"/>
  <c r="K14" i="1"/>
  <c r="L14" i="1"/>
  <c r="C14" i="1"/>
  <c r="D14" i="1"/>
  <c r="E14" i="1"/>
  <c r="F14" i="1"/>
  <c r="G14" i="1"/>
  <c r="H14" i="1"/>
  <c r="I14" i="1"/>
  <c r="J14" i="1"/>
  <c r="B14" i="1"/>
  <c r="C4" i="1"/>
  <c r="D4" i="1"/>
  <c r="E4" i="1"/>
  <c r="F4" i="1"/>
  <c r="G4" i="1"/>
  <c r="H4" i="1"/>
  <c r="I4" i="1"/>
  <c r="J4" i="1"/>
  <c r="K4" i="1"/>
  <c r="L4" i="1"/>
  <c r="B4" i="1"/>
  <c r="B17" i="1"/>
  <c r="C8" i="1"/>
  <c r="C7" i="1"/>
  <c r="B8" i="1"/>
  <c r="D8" i="1"/>
  <c r="E8" i="1"/>
  <c r="F8" i="1"/>
  <c r="G8" i="1"/>
  <c r="H8" i="1"/>
  <c r="I8" i="1"/>
  <c r="J8" i="1"/>
  <c r="K8" i="1"/>
  <c r="L8" i="1"/>
  <c r="C17" i="1"/>
  <c r="D17" i="1"/>
  <c r="E17" i="1"/>
  <c r="F17" i="1"/>
  <c r="G17" i="1"/>
  <c r="H17" i="1"/>
  <c r="I17" i="1"/>
  <c r="J17" i="1"/>
  <c r="C16" i="1"/>
  <c r="D16" i="1"/>
  <c r="E16" i="1"/>
  <c r="F16" i="1"/>
  <c r="G16" i="1"/>
  <c r="H16" i="1"/>
  <c r="I16" i="1"/>
  <c r="J16" i="1"/>
  <c r="B16" i="1"/>
  <c r="L7" i="1"/>
  <c r="K7" i="1"/>
  <c r="J7" i="1"/>
  <c r="I7" i="1"/>
  <c r="H7" i="1"/>
  <c r="G7" i="1"/>
  <c r="F7" i="1"/>
  <c r="F6" i="1" s="1"/>
  <c r="E7" i="1"/>
  <c r="D7" i="1"/>
  <c r="B7" i="1"/>
  <c r="F15" i="1" l="1"/>
  <c r="J15" i="1"/>
  <c r="D6" i="1"/>
  <c r="H15" i="1"/>
  <c r="G6" i="1"/>
  <c r="I6" i="1"/>
  <c r="H6" i="1"/>
  <c r="L6" i="1"/>
  <c r="J6" i="1"/>
  <c r="C6" i="1"/>
  <c r="K6" i="1"/>
  <c r="G15" i="1"/>
  <c r="E6" i="1"/>
  <c r="E15" i="1"/>
  <c r="B6" i="1"/>
  <c r="D15" i="1"/>
  <c r="C15" i="1"/>
  <c r="I15" i="1"/>
</calcChain>
</file>

<file path=xl/sharedStrings.xml><?xml version="1.0" encoding="utf-8"?>
<sst xmlns="http://schemas.openxmlformats.org/spreadsheetml/2006/main" count="51" uniqueCount="42">
  <si>
    <t>U2 [V]</t>
  </si>
  <si>
    <t>U1 [V]</t>
  </si>
  <si>
    <t>P1</t>
  </si>
  <si>
    <t>P2</t>
  </si>
  <si>
    <t>I1 [mA]</t>
  </si>
  <si>
    <t>K</t>
  </si>
  <si>
    <t>Zatěžovací</t>
  </si>
  <si>
    <t>Převodní</t>
  </si>
  <si>
    <r>
      <t>I</t>
    </r>
    <r>
      <rPr>
        <b/>
        <vertAlign val="subscript"/>
        <sz val="14"/>
        <color theme="1"/>
        <rFont val="Aptos Narrow"/>
        <family val="2"/>
        <scheme val="minor"/>
      </rPr>
      <t>2N</t>
    </r>
  </si>
  <si>
    <r>
      <t>I</t>
    </r>
    <r>
      <rPr>
        <b/>
        <vertAlign val="subscript"/>
        <sz val="14"/>
        <color theme="1"/>
        <rFont val="Aptos Narrow"/>
        <family val="2"/>
        <scheme val="minor"/>
      </rPr>
      <t>2MAX</t>
    </r>
  </si>
  <si>
    <r>
      <t>I</t>
    </r>
    <r>
      <rPr>
        <b/>
        <vertAlign val="subscript"/>
        <sz val="14"/>
        <color theme="1"/>
        <rFont val="Aptos Narrow"/>
        <family val="2"/>
        <scheme val="minor"/>
      </rPr>
      <t>2K</t>
    </r>
  </si>
  <si>
    <r>
      <t>U</t>
    </r>
    <r>
      <rPr>
        <b/>
        <vertAlign val="subscript"/>
        <sz val="14"/>
        <color theme="1"/>
        <rFont val="Aptos Narrow"/>
        <family val="2"/>
        <scheme val="minor"/>
      </rPr>
      <t>20</t>
    </r>
    <r>
      <rPr>
        <b/>
        <sz val="14"/>
        <color theme="1"/>
        <rFont val="Aptos Narrow"/>
        <family val="2"/>
        <scheme val="minor"/>
      </rPr>
      <t xml:space="preserve"> [V]</t>
    </r>
  </si>
  <si>
    <r>
      <t>U</t>
    </r>
    <r>
      <rPr>
        <b/>
        <vertAlign val="subscript"/>
        <sz val="14"/>
        <color theme="1"/>
        <rFont val="Aptos Narrow"/>
        <family val="2"/>
        <scheme val="minor"/>
      </rPr>
      <t>2N</t>
    </r>
    <r>
      <rPr>
        <b/>
        <sz val="14"/>
        <color theme="1"/>
        <rFont val="Aptos Narrow"/>
        <family val="2"/>
        <scheme val="minor"/>
      </rPr>
      <t xml:space="preserve"> [V]</t>
    </r>
  </si>
  <si>
    <r>
      <t>I</t>
    </r>
    <r>
      <rPr>
        <b/>
        <vertAlign val="subscript"/>
        <sz val="14"/>
        <color theme="1"/>
        <rFont val="Aptos Narrow"/>
        <family val="2"/>
        <scheme val="minor"/>
      </rPr>
      <t>2N</t>
    </r>
    <r>
      <rPr>
        <b/>
        <sz val="14"/>
        <color theme="1"/>
        <rFont val="Aptos Narrow"/>
        <family val="2"/>
        <scheme val="minor"/>
      </rPr>
      <t xml:space="preserve"> [mA]</t>
    </r>
  </si>
  <si>
    <r>
      <t>I</t>
    </r>
    <r>
      <rPr>
        <b/>
        <vertAlign val="subscript"/>
        <sz val="14"/>
        <color theme="1"/>
        <rFont val="Aptos Narrow"/>
        <family val="2"/>
        <scheme val="minor"/>
      </rPr>
      <t>2MAX</t>
    </r>
    <r>
      <rPr>
        <b/>
        <sz val="14"/>
        <color theme="1"/>
        <rFont val="Aptos Narrow"/>
        <family val="2"/>
        <scheme val="minor"/>
      </rPr>
      <t xml:space="preserve"> [mA]</t>
    </r>
  </si>
  <si>
    <r>
      <t>I</t>
    </r>
    <r>
      <rPr>
        <b/>
        <vertAlign val="subscript"/>
        <sz val="14"/>
        <color theme="1"/>
        <rFont val="Aptos Narrow"/>
        <family val="2"/>
        <scheme val="minor"/>
      </rPr>
      <t>2K</t>
    </r>
    <r>
      <rPr>
        <b/>
        <sz val="14"/>
        <color theme="1"/>
        <rFont val="Aptos Narrow"/>
        <family val="2"/>
        <scheme val="minor"/>
      </rPr>
      <t xml:space="preserve"> [mA]</t>
    </r>
  </si>
  <si>
    <r>
      <t>U</t>
    </r>
    <r>
      <rPr>
        <b/>
        <vertAlign val="subscript"/>
        <sz val="14"/>
        <color theme="1"/>
        <rFont val="Aptos Narrow"/>
        <family val="2"/>
        <scheme val="minor"/>
      </rPr>
      <t>1MIN</t>
    </r>
    <r>
      <rPr>
        <b/>
        <sz val="14"/>
        <color theme="1"/>
        <rFont val="Aptos Narrow"/>
        <family val="2"/>
        <scheme val="minor"/>
      </rPr>
      <t xml:space="preserve"> [V]</t>
    </r>
  </si>
  <si>
    <r>
      <t>I</t>
    </r>
    <r>
      <rPr>
        <b/>
        <vertAlign val="subscript"/>
        <sz val="14"/>
        <color theme="1"/>
        <rFont val="Aptos Narrow"/>
        <family val="2"/>
        <scheme val="minor"/>
      </rPr>
      <t>1MAX</t>
    </r>
    <r>
      <rPr>
        <b/>
        <sz val="14"/>
        <color theme="1"/>
        <rFont val="Aptos Narrow"/>
        <family val="2"/>
        <scheme val="minor"/>
      </rPr>
      <t xml:space="preserve"> [mA]</t>
    </r>
  </si>
  <si>
    <r>
      <t>U</t>
    </r>
    <r>
      <rPr>
        <b/>
        <vertAlign val="subscript"/>
        <sz val="14"/>
        <color theme="1"/>
        <rFont val="Aptos Narrow"/>
        <family val="2"/>
        <scheme val="minor"/>
      </rPr>
      <t>1N</t>
    </r>
    <r>
      <rPr>
        <b/>
        <sz val="14"/>
        <color theme="1"/>
        <rFont val="Aptos Narrow"/>
        <family val="2"/>
        <scheme val="minor"/>
      </rPr>
      <t xml:space="preserve"> [V]</t>
    </r>
  </si>
  <si>
    <r>
      <t>U</t>
    </r>
    <r>
      <rPr>
        <b/>
        <vertAlign val="subscript"/>
        <sz val="14"/>
        <color theme="1"/>
        <rFont val="Aptos Narrow"/>
        <family val="2"/>
        <scheme val="minor"/>
      </rPr>
      <t>1MAX</t>
    </r>
    <r>
      <rPr>
        <b/>
        <sz val="14"/>
        <color theme="1"/>
        <rFont val="Aptos Narrow"/>
        <family val="2"/>
        <scheme val="minor"/>
      </rPr>
      <t xml:space="preserve"> [V]</t>
    </r>
  </si>
  <si>
    <t>pomocné výpočty pro graf převodní charakteristiky</t>
  </si>
  <si>
    <r>
      <t>∆U</t>
    </r>
    <r>
      <rPr>
        <b/>
        <vertAlign val="subscript"/>
        <sz val="14"/>
        <color theme="1"/>
        <rFont val="Aptos Narrow"/>
        <family val="2"/>
      </rPr>
      <t>1</t>
    </r>
  </si>
  <si>
    <r>
      <t>∆U</t>
    </r>
    <r>
      <rPr>
        <b/>
        <vertAlign val="subscript"/>
        <sz val="14"/>
        <color theme="1"/>
        <rFont val="Aptos Narrow"/>
        <family val="2"/>
        <scheme val="minor"/>
      </rPr>
      <t>2</t>
    </r>
  </si>
  <si>
    <r>
      <rPr>
        <b/>
        <sz val="11"/>
        <color theme="1"/>
        <rFont val="Aptos Narrow"/>
        <family val="2"/>
      </rPr>
      <t>η</t>
    </r>
    <r>
      <rPr>
        <b/>
        <sz val="11"/>
        <color theme="1"/>
        <rFont val="Aptos Narrow"/>
        <family val="2"/>
        <scheme val="minor"/>
      </rPr>
      <t xml:space="preserve"> [%]</t>
    </r>
  </si>
  <si>
    <t>η [%]</t>
  </si>
  <si>
    <r>
      <t>∆I</t>
    </r>
    <r>
      <rPr>
        <b/>
        <vertAlign val="subscript"/>
        <sz val="14"/>
        <color theme="1"/>
        <rFont val="Aptos Narrow"/>
        <family val="2"/>
        <scheme val="minor"/>
      </rPr>
      <t>2N</t>
    </r>
  </si>
  <si>
    <t>Oblast stabilizace prevodní charakteristiky</t>
  </si>
  <si>
    <t>oblast stabilizace zatěžovací charakteristiky</t>
  </si>
  <si>
    <r>
      <t>I</t>
    </r>
    <r>
      <rPr>
        <b/>
        <vertAlign val="subscript"/>
        <sz val="14"/>
        <color theme="1"/>
        <rFont val="Aptos Narrow"/>
        <family val="2"/>
        <scheme val="minor"/>
      </rPr>
      <t>1N</t>
    </r>
    <r>
      <rPr>
        <b/>
        <sz val="14"/>
        <color theme="1"/>
        <rFont val="Aptos Narrow"/>
        <family val="2"/>
        <scheme val="minor"/>
      </rPr>
      <t xml:space="preserve"> [mA]</t>
    </r>
  </si>
  <si>
    <r>
      <t>η</t>
    </r>
    <r>
      <rPr>
        <b/>
        <vertAlign val="subscript"/>
        <sz val="14"/>
        <color theme="1"/>
        <rFont val="Aptos Narrow"/>
        <family val="2"/>
      </rPr>
      <t>N</t>
    </r>
  </si>
  <si>
    <r>
      <t>U</t>
    </r>
    <r>
      <rPr>
        <b/>
        <vertAlign val="subscript"/>
        <sz val="14"/>
        <color theme="1"/>
        <rFont val="Aptos Narrow"/>
        <family val="2"/>
        <scheme val="minor"/>
      </rPr>
      <t>2MAX</t>
    </r>
    <r>
      <rPr>
        <b/>
        <sz val="14"/>
        <color theme="1"/>
        <rFont val="Aptos Narrow"/>
        <family val="2"/>
        <scheme val="minor"/>
      </rPr>
      <t xml:space="preserve"> [V]</t>
    </r>
  </si>
  <si>
    <t>I2 [mA]</t>
  </si>
  <si>
    <r>
      <t>U</t>
    </r>
    <r>
      <rPr>
        <b/>
        <vertAlign val="subscript"/>
        <sz val="11"/>
        <color theme="1"/>
        <rFont val="Aptos Narrow"/>
        <family val="2"/>
        <scheme val="minor"/>
      </rPr>
      <t>2MAX</t>
    </r>
    <r>
      <rPr>
        <b/>
        <sz val="11"/>
        <color theme="1"/>
        <rFont val="Aptos Narrow"/>
        <family val="2"/>
        <scheme val="minor"/>
      </rPr>
      <t xml:space="preserve"> - 100mV</t>
    </r>
  </si>
  <si>
    <r>
      <t>U</t>
    </r>
    <r>
      <rPr>
        <b/>
        <vertAlign val="subscript"/>
        <sz val="11"/>
        <color theme="1"/>
        <rFont val="Aptos Narrow"/>
        <family val="2"/>
        <scheme val="minor"/>
      </rPr>
      <t>20</t>
    </r>
    <r>
      <rPr>
        <b/>
        <sz val="11"/>
        <color theme="1"/>
        <rFont val="Aptos Narrow"/>
        <family val="2"/>
        <scheme val="minor"/>
      </rPr>
      <t xml:space="preserve">  - 100mV</t>
    </r>
  </si>
  <si>
    <r>
      <t>R</t>
    </r>
    <r>
      <rPr>
        <b/>
        <vertAlign val="subscript"/>
        <sz val="14"/>
        <color theme="1"/>
        <rFont val="Aptos Narrow"/>
        <family val="2"/>
        <scheme val="minor"/>
      </rPr>
      <t>i</t>
    </r>
    <r>
      <rPr>
        <b/>
        <sz val="14"/>
        <color theme="1"/>
        <rFont val="Aptos Narrow"/>
        <family val="2"/>
        <scheme val="minor"/>
      </rPr>
      <t xml:space="preserve"> [</t>
    </r>
    <r>
      <rPr>
        <b/>
        <sz val="14"/>
        <color theme="1"/>
        <rFont val="Aptos Narrow"/>
        <family val="2"/>
      </rPr>
      <t>Ω</t>
    </r>
    <r>
      <rPr>
        <b/>
        <sz val="14"/>
        <color theme="1"/>
        <rFont val="Aptos Narrow"/>
        <family val="2"/>
        <scheme val="minor"/>
      </rPr>
      <t>]</t>
    </r>
  </si>
  <si>
    <t>Pomocné výpočty pro graf zatěžovací harakteristiky</t>
  </si>
  <si>
    <r>
      <t>η</t>
    </r>
    <r>
      <rPr>
        <b/>
        <vertAlign val="subscript"/>
        <sz val="14"/>
        <color theme="1"/>
        <rFont val="Aptos Narrow"/>
        <family val="2"/>
        <scheme val="minor"/>
      </rPr>
      <t xml:space="preserve">MAX </t>
    </r>
    <r>
      <rPr>
        <b/>
        <sz val="14"/>
        <color theme="1"/>
        <rFont val="Aptos Narrow"/>
        <family val="2"/>
        <scheme val="minor"/>
      </rPr>
      <t>(zat.)</t>
    </r>
  </si>
  <si>
    <r>
      <t>η</t>
    </r>
    <r>
      <rPr>
        <b/>
        <vertAlign val="subscript"/>
        <sz val="14"/>
        <color theme="1"/>
        <rFont val="Aptos Narrow"/>
        <family val="2"/>
        <scheme val="minor"/>
      </rPr>
      <t>MAX</t>
    </r>
    <r>
      <rPr>
        <b/>
        <sz val="14"/>
        <color theme="1"/>
        <rFont val="Aptos Narrow"/>
        <family val="2"/>
        <scheme val="minor"/>
      </rPr>
      <t xml:space="preserve"> (přev.)</t>
    </r>
  </si>
  <si>
    <r>
      <rPr>
        <b/>
        <sz val="14"/>
        <color theme="1"/>
        <rFont val="Aptos Narrow"/>
        <family val="2"/>
        <scheme val="minor"/>
      </rPr>
      <t>U</t>
    </r>
    <r>
      <rPr>
        <b/>
        <vertAlign val="subscript"/>
        <sz val="14"/>
        <color theme="1"/>
        <rFont val="Aptos Narrow"/>
        <family val="2"/>
        <scheme val="minor"/>
      </rPr>
      <t>2N</t>
    </r>
  </si>
  <si>
    <r>
      <rPr>
        <b/>
        <sz val="14"/>
        <color theme="1"/>
        <rFont val="Aptos Narrow"/>
        <family val="2"/>
        <scheme val="minor"/>
      </rPr>
      <t>U</t>
    </r>
    <r>
      <rPr>
        <b/>
        <vertAlign val="subscript"/>
        <sz val="14"/>
        <color theme="1"/>
        <rFont val="Aptos Narrow"/>
        <family val="2"/>
        <scheme val="minor"/>
      </rPr>
      <t>1MAX</t>
    </r>
  </si>
  <si>
    <r>
      <rPr>
        <b/>
        <sz val="14"/>
        <color theme="1"/>
        <rFont val="Aptos Narrow"/>
        <family val="2"/>
        <scheme val="minor"/>
      </rPr>
      <t>U</t>
    </r>
    <r>
      <rPr>
        <b/>
        <vertAlign val="subscript"/>
        <sz val="14"/>
        <color theme="1"/>
        <rFont val="Aptos Narrow"/>
        <family val="2"/>
        <scheme val="minor"/>
      </rPr>
      <t>1N</t>
    </r>
  </si>
  <si>
    <r>
      <t>U</t>
    </r>
    <r>
      <rPr>
        <b/>
        <vertAlign val="subscript"/>
        <sz val="14"/>
        <color theme="1"/>
        <rFont val="Aptos Narrow"/>
        <family val="2"/>
        <scheme val="minor"/>
      </rPr>
      <t>1MIN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</si>
</sst>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0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  <font>
      <b/>
      <vertAlign val="subscript"/>
      <sz val="14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b/>
      <sz val="14"/>
      <color theme="1"/>
      <name val="Aptos Narrow"/>
      <family val="2"/>
    </font>
    <font>
      <b/>
      <vertAlign val="subscript"/>
      <sz val="14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0" applyNumberFormat="1"/>
    <xf numFmtId="0" fontId="0" fillId="0" borderId="1" xfId="0" applyBorder="1"/>
    <xf numFmtId="0" fontId="1" fillId="0" borderId="1" xfId="0" applyFont="1" applyBorder="1"/>
    <xf numFmtId="164" fontId="0" fillId="0" borderId="1" xfId="0" applyNumberFormat="1" applyBorder="1"/>
    <xf numFmtId="0" fontId="3" fillId="0" borderId="1" xfId="0" applyFont="1" applyBorder="1"/>
    <xf numFmtId="0" fontId="4" fillId="0" borderId="0" xfId="0" applyFont="1"/>
    <xf numFmtId="0" fontId="4" fillId="0" borderId="1" xfId="0" applyFont="1" applyBorder="1"/>
    <xf numFmtId="165" fontId="0" fillId="0" borderId="1" xfId="0" applyNumberFormat="1" applyBorder="1"/>
    <xf numFmtId="2" fontId="0" fillId="0" borderId="1" xfId="0" applyNumberFormat="1" applyBorder="1"/>
    <xf numFmtId="0" fontId="8" fillId="0" borderId="1" xfId="0" applyFont="1" applyBorder="1"/>
    <xf numFmtId="0" fontId="3" fillId="2" borderId="1" xfId="0" applyFont="1" applyFill="1" applyBorder="1"/>
    <xf numFmtId="0" fontId="0" fillId="2" borderId="1" xfId="0" applyFill="1" applyBorder="1"/>
    <xf numFmtId="10" fontId="0" fillId="0" borderId="1" xfId="1" applyNumberFormat="1" applyFont="1" applyBorder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Zátěžová charakteristika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Zátěžová charakterisika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alpha val="98000"/>
                </a:schemeClr>
              </a:solidFill>
              <a:ln w="9525">
                <a:solidFill>
                  <a:schemeClr val="tx1">
                    <a:alpha val="98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7.3754992496736192E-3"/>
                  <c:y val="-6.018518518518518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</a:t>
                    </a:r>
                    <a:r>
                      <a:rPr lang="en-US" baseline="-25000"/>
                      <a:t>20</a:t>
                    </a:r>
                    <a:r>
                      <a:rPr lang="en-US"/>
                      <a:t> = </a:t>
                    </a:r>
                    <a:fld id="{BAAE51B8-6304-4980-AB24-CB3275D35777}" type="YVALUE">
                      <a:rPr lang="en-US"/>
                      <a:pPr/>
                      <a:t>[HODNOTA Y]</a:t>
                    </a:fld>
                    <a:r>
                      <a:rPr lang="en-US"/>
                      <a:t> 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B4D5-4763-8205-D6C78B4018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List1!$B$2:$L$2</c:f>
              <c:numCache>
                <c:formatCode>General</c:formatCode>
                <c:ptCount val="11"/>
                <c:pt idx="0">
                  <c:v>0</c:v>
                </c:pt>
                <c:pt idx="1">
                  <c:v>64</c:v>
                </c:pt>
                <c:pt idx="2">
                  <c:v>132</c:v>
                </c:pt>
                <c:pt idx="3">
                  <c:v>620</c:v>
                </c:pt>
                <c:pt idx="4">
                  <c:v>678</c:v>
                </c:pt>
                <c:pt idx="5">
                  <c:v>712</c:v>
                </c:pt>
                <c:pt idx="6">
                  <c:v>708</c:v>
                </c:pt>
                <c:pt idx="7">
                  <c:v>700</c:v>
                </c:pt>
                <c:pt idx="8">
                  <c:v>697</c:v>
                </c:pt>
                <c:pt idx="9">
                  <c:v>692</c:v>
                </c:pt>
                <c:pt idx="10">
                  <c:v>690</c:v>
                </c:pt>
              </c:numCache>
            </c:numRef>
          </c:xVal>
          <c:yVal>
            <c:numRef>
              <c:f>List1!$B$3:$L$3</c:f>
              <c:numCache>
                <c:formatCode>General</c:formatCode>
                <c:ptCount val="11"/>
                <c:pt idx="0">
                  <c:v>11.811999999999999</c:v>
                </c:pt>
                <c:pt idx="1">
                  <c:v>11.808999999999999</c:v>
                </c:pt>
                <c:pt idx="2">
                  <c:v>11.805999999999999</c:v>
                </c:pt>
                <c:pt idx="3">
                  <c:v>11.781000000000001</c:v>
                </c:pt>
                <c:pt idx="4">
                  <c:v>11.747999999999999</c:v>
                </c:pt>
                <c:pt idx="5">
                  <c:v>11.659000000000001</c:v>
                </c:pt>
                <c:pt idx="6">
                  <c:v>10.978999999999999</c:v>
                </c:pt>
                <c:pt idx="7">
                  <c:v>6.58</c:v>
                </c:pt>
                <c:pt idx="8">
                  <c:v>5.0490000000000004</c:v>
                </c:pt>
                <c:pt idx="9">
                  <c:v>2.0720000000000001</c:v>
                </c:pt>
                <c:pt idx="10">
                  <c:v>1.2490000000000001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D5-4763-8205-D6C78B40180A}"/>
            </c:ext>
          </c:extLst>
        </c:ser>
        <c:ser>
          <c:idx val="1"/>
          <c:order val="1"/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bg1">
                    <a:lumMod val="65000"/>
                  </a:schemeClr>
                </a:solidFill>
                <a:ln w="12700">
                  <a:solidFill>
                    <a:schemeClr val="bg1">
                      <a:lumMod val="65000"/>
                    </a:schemeClr>
                  </a:solidFill>
                  <a:prstDash val="dash"/>
                </a:ln>
                <a:effectLst/>
              </c:spPr>
            </c:marker>
            <c:bubble3D val="0"/>
            <c:spPr>
              <a:ln w="12700" cap="rnd">
                <a:solidFill>
                  <a:schemeClr val="bg1">
                    <a:lumMod val="65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B4D5-4763-8205-D6C78B40180A}"/>
              </c:ext>
            </c:extLst>
          </c:dPt>
          <c:dLbls>
            <c:dLbl>
              <c:idx val="0"/>
              <c:layout>
                <c:manualLayout>
                  <c:x val="8.1958291188987935E-3"/>
                  <c:y val="-3.196605322607953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I</a:t>
                    </a:r>
                    <a:r>
                      <a:rPr lang="en-US" sz="900" b="0" i="0" u="none" strike="noStrike" kern="1200" baseline="-2500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2N </a:t>
                    </a: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= 600 mA</a:t>
                    </a:r>
                    <a:endParaRPr lang="en-US" sz="900" b="0" i="0" u="none" strike="noStrike" kern="1200" baseline="-25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B4D5-4763-8205-D6C78B40180A}"/>
                </c:ext>
              </c:extLst>
            </c:dLbl>
            <c:dLbl>
              <c:idx val="1"/>
              <c:layout>
                <c:manualLayout>
                  <c:x val="6.8298575990824112E-3"/>
                  <c:y val="-5.753889580694315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U</a:t>
                    </a:r>
                    <a:r>
                      <a:rPr lang="en-US" sz="900" b="0" i="0" u="none" strike="noStrike" kern="1200" baseline="-2500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2N</a:t>
                    </a: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 = 11,78 V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B4D5-4763-8205-D6C78B4018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List1!$V$2:$V$3</c:f>
              <c:numCache>
                <c:formatCode>0.0</c:formatCode>
                <c:ptCount val="2"/>
                <c:pt idx="0" formatCode="General">
                  <c:v>600</c:v>
                </c:pt>
                <c:pt idx="1">
                  <c:v>600</c:v>
                </c:pt>
              </c:numCache>
            </c:numRef>
          </c:xVal>
          <c:yVal>
            <c:numRef>
              <c:f>List1!$W$2:$W$3</c:f>
              <c:numCache>
                <c:formatCode>0.0</c:formatCode>
                <c:ptCount val="2"/>
                <c:pt idx="0" formatCode="General">
                  <c:v>0</c:v>
                </c:pt>
                <c:pt idx="1">
                  <c:v>11.78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4D5-4763-8205-D6C78B401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84911"/>
        <c:axId val="102985871"/>
      </c:scatterChart>
      <c:scatterChart>
        <c:scatterStyle val="smoothMarker"/>
        <c:varyColors val="0"/>
        <c:ser>
          <c:idx val="3"/>
          <c:order val="2"/>
          <c:spPr>
            <a:ln w="1270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List1!$B$2:$L$2</c:f>
              <c:numCache>
                <c:formatCode>General</c:formatCode>
                <c:ptCount val="11"/>
                <c:pt idx="0">
                  <c:v>0</c:v>
                </c:pt>
                <c:pt idx="1">
                  <c:v>64</c:v>
                </c:pt>
                <c:pt idx="2">
                  <c:v>132</c:v>
                </c:pt>
                <c:pt idx="3">
                  <c:v>620</c:v>
                </c:pt>
                <c:pt idx="4">
                  <c:v>678</c:v>
                </c:pt>
                <c:pt idx="5">
                  <c:v>712</c:v>
                </c:pt>
                <c:pt idx="6">
                  <c:v>708</c:v>
                </c:pt>
                <c:pt idx="7">
                  <c:v>700</c:v>
                </c:pt>
                <c:pt idx="8">
                  <c:v>697</c:v>
                </c:pt>
                <c:pt idx="9">
                  <c:v>692</c:v>
                </c:pt>
                <c:pt idx="10">
                  <c:v>690</c:v>
                </c:pt>
              </c:numCache>
            </c:numRef>
          </c:xVal>
          <c:yVal>
            <c:numRef>
              <c:f>List1!$B$4:$L$4</c:f>
              <c:numCache>
                <c:formatCode>General</c:formatCode>
                <c:ptCount val="11"/>
                <c:pt idx="0">
                  <c:v>11.712</c:v>
                </c:pt>
                <c:pt idx="1">
                  <c:v>11.712</c:v>
                </c:pt>
                <c:pt idx="2">
                  <c:v>11.712</c:v>
                </c:pt>
                <c:pt idx="3">
                  <c:v>11.712</c:v>
                </c:pt>
                <c:pt idx="4">
                  <c:v>11.712</c:v>
                </c:pt>
                <c:pt idx="5">
                  <c:v>11.712</c:v>
                </c:pt>
                <c:pt idx="6">
                  <c:v>11.712</c:v>
                </c:pt>
                <c:pt idx="7">
                  <c:v>11.712</c:v>
                </c:pt>
                <c:pt idx="8">
                  <c:v>11.712</c:v>
                </c:pt>
                <c:pt idx="9">
                  <c:v>11.712</c:v>
                </c:pt>
                <c:pt idx="10">
                  <c:v>11.712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4D5-4763-8205-D6C78B40180A}"/>
            </c:ext>
          </c:extLst>
        </c:ser>
        <c:ser>
          <c:idx val="4"/>
          <c:order val="3"/>
          <c:tx>
            <c:v>I2MAX</c:v>
          </c:tx>
          <c:spPr>
            <a:ln w="1270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9.5618006387153762E-3"/>
                  <c:y val="-3.62281936562234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</a:t>
                    </a:r>
                    <a:r>
                      <a:rPr lang="en-US" baseline="-25000"/>
                      <a:t>2MAX </a:t>
                    </a:r>
                    <a:r>
                      <a:rPr lang="en-US" baseline="0"/>
                      <a:t>=694,35 mA </a:t>
                    </a:r>
                    <a:endParaRPr lang="en-US" baseline="-250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B4D5-4763-8205-D6C78B40180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4D5-4763-8205-D6C78B4018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List1!$X$2:$X$3</c:f>
              <c:numCache>
                <c:formatCode>General</c:formatCode>
                <c:ptCount val="2"/>
                <c:pt idx="0">
                  <c:v>694.35</c:v>
                </c:pt>
                <c:pt idx="1">
                  <c:v>694.35</c:v>
                </c:pt>
              </c:numCache>
            </c:numRef>
          </c:xVal>
          <c:yVal>
            <c:numRef>
              <c:f>List1!$Y$2:$Y$3</c:f>
              <c:numCache>
                <c:formatCode>General</c:formatCode>
                <c:ptCount val="2"/>
                <c:pt idx="0">
                  <c:v>0</c:v>
                </c:pt>
                <c:pt idx="1">
                  <c:v>11.712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4D5-4763-8205-D6C78B40180A}"/>
            </c:ext>
          </c:extLst>
        </c:ser>
        <c:ser>
          <c:idx val="2"/>
          <c:order val="4"/>
          <c:tx>
            <c:v>I2K</c:v>
          </c:tx>
          <c:spPr>
            <a:ln w="1270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6983977906970234E-2"/>
                  <c:y val="-8.5242808602878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</a:t>
                    </a:r>
                    <a:r>
                      <a:rPr lang="en-US" baseline="-25000"/>
                      <a:t>2K</a:t>
                    </a:r>
                    <a:r>
                      <a:rPr lang="en-US" baseline="0"/>
                      <a:t> = 690 mA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B4D5-4763-8205-D6C78B40180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B4D5-4763-8205-D6C78B4018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List1!$Z$2:$Z$3</c:f>
              <c:numCache>
                <c:formatCode>0.0</c:formatCode>
                <c:ptCount val="2"/>
                <c:pt idx="0" formatCode="General">
                  <c:v>690</c:v>
                </c:pt>
                <c:pt idx="1">
                  <c:v>690</c:v>
                </c:pt>
              </c:numCache>
            </c:numRef>
          </c:xVal>
          <c:yVal>
            <c:numRef>
              <c:f>List1!$AA$2:$AA$3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1.2490000000000001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B4D5-4763-8205-D6C78B40180A}"/>
            </c:ext>
          </c:extLst>
        </c:ser>
        <c:ser>
          <c:idx val="5"/>
          <c:order val="5"/>
          <c:tx>
            <c:v>U2N</c:v>
          </c:tx>
          <c:spPr>
            <a:ln w="1270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List1!$AB$2:$AB$3</c:f>
              <c:numCache>
                <c:formatCode>General</c:formatCode>
                <c:ptCount val="2"/>
                <c:pt idx="0">
                  <c:v>0</c:v>
                </c:pt>
                <c:pt idx="1">
                  <c:v>600</c:v>
                </c:pt>
              </c:numCache>
            </c:numRef>
          </c:xVal>
          <c:yVal>
            <c:numRef>
              <c:f>List1!$AC$2:$AC$3</c:f>
              <c:numCache>
                <c:formatCode>General</c:formatCode>
                <c:ptCount val="2"/>
                <c:pt idx="0">
                  <c:v>11.78</c:v>
                </c:pt>
                <c:pt idx="1">
                  <c:v>11.78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B4D5-4763-8205-D6C78B401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84911"/>
        <c:axId val="102985871"/>
      </c:scatterChart>
      <c:valAx>
        <c:axId val="10298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I</a:t>
                </a:r>
                <a:r>
                  <a:rPr lang="cs-CZ" baseline="-25000"/>
                  <a:t>2 </a:t>
                </a:r>
                <a:r>
                  <a:rPr lang="cs-CZ" baseline="0"/>
                  <a:t>[mA]</a:t>
                </a:r>
                <a:endParaRPr lang="cs-CZ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2985871"/>
        <c:crosses val="autoZero"/>
        <c:crossBetween val="midCat"/>
      </c:valAx>
      <c:valAx>
        <c:axId val="10298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U</a:t>
                </a:r>
                <a:r>
                  <a:rPr lang="cs-CZ" baseline="-25000"/>
                  <a:t>2 </a:t>
                </a:r>
                <a:r>
                  <a:rPr lang="cs-CZ" baseline="0"/>
                  <a:t>[V]</a:t>
                </a:r>
                <a:endParaRPr lang="cs-CZ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298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Zátěžová charakteristika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bg1">
                    <a:lumMod val="65000"/>
                  </a:schemeClr>
                </a:solidFill>
                <a:ln w="12700">
                  <a:solidFill>
                    <a:schemeClr val="bg1">
                      <a:lumMod val="65000"/>
                    </a:schemeClr>
                  </a:solidFill>
                  <a:prstDash val="dash"/>
                </a:ln>
                <a:effectLst/>
              </c:spPr>
            </c:marker>
            <c:bubble3D val="0"/>
            <c:spPr>
              <a:ln w="12700" cap="rnd">
                <a:solidFill>
                  <a:schemeClr val="bg1">
                    <a:lumMod val="65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BF-4408-9C4F-F4AC7B75756C}"/>
              </c:ext>
            </c:extLst>
          </c:dPt>
          <c:dLbls>
            <c:dLbl>
              <c:idx val="0"/>
              <c:layout>
                <c:manualLayout>
                  <c:x val="8.1958291188987935E-3"/>
                  <c:y val="-3.196605322607953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I</a:t>
                    </a:r>
                    <a:r>
                      <a:rPr lang="en-US" sz="900" b="0" i="0" u="none" strike="noStrike" kern="1200" baseline="-2500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2N </a:t>
                    </a: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= 600 mA</a:t>
                    </a:r>
                    <a:endParaRPr lang="en-US" sz="900" b="0" i="0" u="none" strike="noStrike" kern="1200" baseline="-25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D2BF-4408-9C4F-F4AC7B75756C}"/>
                </c:ext>
              </c:extLst>
            </c:dLbl>
            <c:dLbl>
              <c:idx val="1"/>
              <c:layout>
                <c:manualLayout>
                  <c:x val="6.8298575990824112E-3"/>
                  <c:y val="-5.753889580694315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U</a:t>
                    </a:r>
                    <a:r>
                      <a:rPr lang="en-US" sz="900" b="0" i="0" u="none" strike="noStrike" kern="1200" baseline="-2500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2N</a:t>
                    </a: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 = 11,78 V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D2BF-4408-9C4F-F4AC7B7575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List1!$V$2:$V$3</c:f>
              <c:numCache>
                <c:formatCode>0.0</c:formatCode>
                <c:ptCount val="2"/>
                <c:pt idx="0" formatCode="General">
                  <c:v>600</c:v>
                </c:pt>
                <c:pt idx="1">
                  <c:v>600</c:v>
                </c:pt>
              </c:numCache>
            </c:numRef>
          </c:xVal>
          <c:yVal>
            <c:numRef>
              <c:f>List1!$W$2:$W$3</c:f>
              <c:numCache>
                <c:formatCode>0.0</c:formatCode>
                <c:ptCount val="2"/>
                <c:pt idx="0" formatCode="General">
                  <c:v>0</c:v>
                </c:pt>
                <c:pt idx="1">
                  <c:v>11.78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BF-4408-9C4F-F4AC7B757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84911"/>
        <c:axId val="102985871"/>
      </c:scatterChart>
      <c:scatterChart>
        <c:scatterStyle val="smoothMarker"/>
        <c:varyColors val="0"/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List1!$B$2:$L$2</c:f>
              <c:numCache>
                <c:formatCode>General</c:formatCode>
                <c:ptCount val="11"/>
                <c:pt idx="0">
                  <c:v>0</c:v>
                </c:pt>
                <c:pt idx="1">
                  <c:v>64</c:v>
                </c:pt>
                <c:pt idx="2">
                  <c:v>132</c:v>
                </c:pt>
                <c:pt idx="3">
                  <c:v>620</c:v>
                </c:pt>
                <c:pt idx="4">
                  <c:v>678</c:v>
                </c:pt>
                <c:pt idx="5">
                  <c:v>712</c:v>
                </c:pt>
                <c:pt idx="6">
                  <c:v>708</c:v>
                </c:pt>
                <c:pt idx="7">
                  <c:v>700</c:v>
                </c:pt>
                <c:pt idx="8">
                  <c:v>697</c:v>
                </c:pt>
                <c:pt idx="9">
                  <c:v>692</c:v>
                </c:pt>
                <c:pt idx="10">
                  <c:v>690</c:v>
                </c:pt>
              </c:numCache>
            </c:numRef>
          </c:xVal>
          <c:yVal>
            <c:numRef>
              <c:f>List1!$B$4:$L$4</c:f>
              <c:numCache>
                <c:formatCode>General</c:formatCode>
                <c:ptCount val="11"/>
                <c:pt idx="0">
                  <c:v>11.712</c:v>
                </c:pt>
                <c:pt idx="1">
                  <c:v>11.712</c:v>
                </c:pt>
                <c:pt idx="2">
                  <c:v>11.712</c:v>
                </c:pt>
                <c:pt idx="3">
                  <c:v>11.712</c:v>
                </c:pt>
                <c:pt idx="4">
                  <c:v>11.712</c:v>
                </c:pt>
                <c:pt idx="5">
                  <c:v>11.712</c:v>
                </c:pt>
                <c:pt idx="6">
                  <c:v>11.712</c:v>
                </c:pt>
                <c:pt idx="7">
                  <c:v>11.712</c:v>
                </c:pt>
                <c:pt idx="8">
                  <c:v>11.712</c:v>
                </c:pt>
                <c:pt idx="9">
                  <c:v>11.712</c:v>
                </c:pt>
                <c:pt idx="10">
                  <c:v>11.712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2BF-4408-9C4F-F4AC7B75756C}"/>
            </c:ext>
          </c:extLst>
        </c:ser>
        <c:ser>
          <c:idx val="4"/>
          <c:order val="2"/>
          <c:tx>
            <c:v>I2MAX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9.5618006387153762E-3"/>
                  <c:y val="-3.62281936562234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</a:t>
                    </a:r>
                    <a:r>
                      <a:rPr lang="en-US" baseline="-25000"/>
                      <a:t>2MAX </a:t>
                    </a:r>
                    <a:r>
                      <a:rPr lang="en-US" baseline="0"/>
                      <a:t>=694,35 mA </a:t>
                    </a:r>
                    <a:endParaRPr lang="en-US" baseline="-250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D2BF-4408-9C4F-F4AC7B75756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BF-4408-9C4F-F4AC7B7575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List1!$X$2:$X$3</c:f>
              <c:numCache>
                <c:formatCode>General</c:formatCode>
                <c:ptCount val="2"/>
                <c:pt idx="0">
                  <c:v>694.35</c:v>
                </c:pt>
                <c:pt idx="1">
                  <c:v>694.35</c:v>
                </c:pt>
              </c:numCache>
            </c:numRef>
          </c:xVal>
          <c:yVal>
            <c:numRef>
              <c:f>List1!$Y$2:$Y$3</c:f>
              <c:numCache>
                <c:formatCode>General</c:formatCode>
                <c:ptCount val="2"/>
                <c:pt idx="0">
                  <c:v>0</c:v>
                </c:pt>
                <c:pt idx="1">
                  <c:v>11.712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2BF-4408-9C4F-F4AC7B75756C}"/>
            </c:ext>
          </c:extLst>
        </c:ser>
        <c:ser>
          <c:idx val="2"/>
          <c:order val="3"/>
          <c:tx>
            <c:v>I2K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6983977906970234E-2"/>
                  <c:y val="-8.5242808602878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</a:t>
                    </a:r>
                    <a:r>
                      <a:rPr lang="en-US" baseline="-25000"/>
                      <a:t>2K</a:t>
                    </a:r>
                    <a:r>
                      <a:rPr lang="en-US" baseline="0"/>
                      <a:t> = 690 mA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D2BF-4408-9C4F-F4AC7B75756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BF-4408-9C4F-F4AC7B7575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List1!$Z$2:$Z$3</c:f>
              <c:numCache>
                <c:formatCode>0.0</c:formatCode>
                <c:ptCount val="2"/>
                <c:pt idx="0" formatCode="General">
                  <c:v>690</c:v>
                </c:pt>
                <c:pt idx="1">
                  <c:v>690</c:v>
                </c:pt>
              </c:numCache>
            </c:numRef>
          </c:xVal>
          <c:yVal>
            <c:numRef>
              <c:f>List1!$AA$2:$AA$3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1.2490000000000001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2BF-4408-9C4F-F4AC7B75756C}"/>
            </c:ext>
          </c:extLst>
        </c:ser>
        <c:ser>
          <c:idx val="5"/>
          <c:order val="4"/>
          <c:tx>
            <c:v>U2N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List1!$AB$2:$AB$3</c:f>
              <c:numCache>
                <c:formatCode>General</c:formatCode>
                <c:ptCount val="2"/>
                <c:pt idx="0">
                  <c:v>0</c:v>
                </c:pt>
                <c:pt idx="1">
                  <c:v>600</c:v>
                </c:pt>
              </c:numCache>
            </c:numRef>
          </c:xVal>
          <c:yVal>
            <c:numRef>
              <c:f>List1!$AC$2:$AC$3</c:f>
              <c:numCache>
                <c:formatCode>General</c:formatCode>
                <c:ptCount val="2"/>
                <c:pt idx="0">
                  <c:v>11.78</c:v>
                </c:pt>
                <c:pt idx="1">
                  <c:v>11.78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2BF-4408-9C4F-F4AC7B757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84911"/>
        <c:axId val="102985871"/>
      </c:scatterChart>
      <c:scatterChart>
        <c:scatterStyle val="smoothMarker"/>
        <c:varyColors val="0"/>
        <c:ser>
          <c:idx val="6"/>
          <c:order val="5"/>
          <c:tx>
            <c:v>účinnost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List1!$B$2:$L$2</c:f>
              <c:numCache>
                <c:formatCode>General</c:formatCode>
                <c:ptCount val="11"/>
                <c:pt idx="0">
                  <c:v>0</c:v>
                </c:pt>
                <c:pt idx="1">
                  <c:v>64</c:v>
                </c:pt>
                <c:pt idx="2">
                  <c:v>132</c:v>
                </c:pt>
                <c:pt idx="3">
                  <c:v>620</c:v>
                </c:pt>
                <c:pt idx="4">
                  <c:v>678</c:v>
                </c:pt>
                <c:pt idx="5">
                  <c:v>712</c:v>
                </c:pt>
                <c:pt idx="6">
                  <c:v>708</c:v>
                </c:pt>
                <c:pt idx="7">
                  <c:v>700</c:v>
                </c:pt>
                <c:pt idx="8">
                  <c:v>697</c:v>
                </c:pt>
                <c:pt idx="9">
                  <c:v>692</c:v>
                </c:pt>
                <c:pt idx="10">
                  <c:v>690</c:v>
                </c:pt>
              </c:numCache>
            </c:numRef>
          </c:xVal>
          <c:yVal>
            <c:numRef>
              <c:f>List1!$B$6:$L$6</c:f>
              <c:numCache>
                <c:formatCode>0.000</c:formatCode>
                <c:ptCount val="11"/>
                <c:pt idx="0">
                  <c:v>0</c:v>
                </c:pt>
                <c:pt idx="1">
                  <c:v>56.401194029850743</c:v>
                </c:pt>
                <c:pt idx="2">
                  <c:v>58.148955223880591</c:v>
                </c:pt>
                <c:pt idx="3">
                  <c:v>58.810144927536236</c:v>
                </c:pt>
                <c:pt idx="4">
                  <c:v>58.481233480176208</c:v>
                </c:pt>
                <c:pt idx="5">
                  <c:v>58.131708683473391</c:v>
                </c:pt>
                <c:pt idx="6">
                  <c:v>55.443166904422249</c:v>
                </c:pt>
                <c:pt idx="7">
                  <c:v>32.853067047075605</c:v>
                </c:pt>
                <c:pt idx="8">
                  <c:v>25.245000000000001</c:v>
                </c:pt>
                <c:pt idx="9">
                  <c:v>10.36</c:v>
                </c:pt>
                <c:pt idx="10">
                  <c:v>6.245000000000001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2BF-4408-9C4F-F4AC7B757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204976"/>
        <c:axId val="914216976"/>
      </c:scatterChart>
      <c:valAx>
        <c:axId val="10298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I</a:t>
                </a:r>
                <a:r>
                  <a:rPr lang="cs-CZ" baseline="-25000"/>
                  <a:t>2 </a:t>
                </a:r>
                <a:r>
                  <a:rPr lang="cs-CZ" baseline="0"/>
                  <a:t>[mA]</a:t>
                </a:r>
                <a:endParaRPr lang="cs-CZ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2985871"/>
        <c:crosses val="autoZero"/>
        <c:crossBetween val="midCat"/>
      </c:valAx>
      <c:valAx>
        <c:axId val="10298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U</a:t>
                </a:r>
                <a:r>
                  <a:rPr lang="cs-CZ" baseline="-25000"/>
                  <a:t>2 </a:t>
                </a:r>
                <a:r>
                  <a:rPr lang="cs-CZ" baseline="0"/>
                  <a:t>[V]</a:t>
                </a:r>
                <a:endParaRPr lang="cs-CZ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2984911"/>
        <c:crosses val="autoZero"/>
        <c:crossBetween val="midCat"/>
      </c:valAx>
      <c:valAx>
        <c:axId val="91421697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14204976"/>
        <c:crosses val="max"/>
        <c:crossBetween val="midCat"/>
      </c:valAx>
      <c:valAx>
        <c:axId val="914204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42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Převodní charakteristika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Převodní charakterisika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C53-4E8F-831C-E707C7D9FE2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C53-4E8F-831C-E707C7D9FE2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C53-4E8F-831C-E707C7D9FE2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C53-4E8F-831C-E707C7D9FE2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C53-4E8F-831C-E707C7D9FE2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C53-4E8F-831C-E707C7D9FE2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C53-4E8F-831C-E707C7D9FE2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C53-4E8F-831C-E707C7D9FE2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C53-4E8F-831C-E707C7D9FE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List1!$B$11:$J$11</c:f>
              <c:numCache>
                <c:formatCode>General</c:formatCode>
                <c:ptCount val="9"/>
                <c:pt idx="0">
                  <c:v>40</c:v>
                </c:pt>
                <c:pt idx="1">
                  <c:v>32.030999999999999</c:v>
                </c:pt>
                <c:pt idx="2">
                  <c:v>24.02</c:v>
                </c:pt>
                <c:pt idx="3">
                  <c:v>14.02</c:v>
                </c:pt>
                <c:pt idx="4">
                  <c:v>12.013</c:v>
                </c:pt>
                <c:pt idx="5">
                  <c:v>10.002000000000001</c:v>
                </c:pt>
                <c:pt idx="6">
                  <c:v>8.0169999999999995</c:v>
                </c:pt>
                <c:pt idx="7">
                  <c:v>6.0229999999999997</c:v>
                </c:pt>
                <c:pt idx="8">
                  <c:v>4.0298999999999996</c:v>
                </c:pt>
              </c:numCache>
            </c:numRef>
          </c:xVal>
          <c:yVal>
            <c:numRef>
              <c:f>List1!$B$12:$J$12</c:f>
              <c:numCache>
                <c:formatCode>General</c:formatCode>
                <c:ptCount val="9"/>
                <c:pt idx="0">
                  <c:v>11.709</c:v>
                </c:pt>
                <c:pt idx="1">
                  <c:v>11.765000000000001</c:v>
                </c:pt>
                <c:pt idx="2">
                  <c:v>11.766</c:v>
                </c:pt>
                <c:pt idx="3">
                  <c:v>11.188000000000001</c:v>
                </c:pt>
                <c:pt idx="4">
                  <c:v>9.1609999999999996</c:v>
                </c:pt>
                <c:pt idx="5">
                  <c:v>7.1219999999999999</c:v>
                </c:pt>
                <c:pt idx="6">
                  <c:v>5.165</c:v>
                </c:pt>
                <c:pt idx="7">
                  <c:v>3.181</c:v>
                </c:pt>
                <c:pt idx="8">
                  <c:v>1.2110000000000001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53-4E8F-831C-E707C7D9FE27}"/>
            </c:ext>
          </c:extLst>
        </c:ser>
        <c:ser>
          <c:idx val="3"/>
          <c:order val="1"/>
          <c:tx>
            <c:v>U100mV</c:v>
          </c:tx>
          <c:spPr>
            <a:ln w="1270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List1!$B$11:$L$11</c:f>
              <c:numCache>
                <c:formatCode>General</c:formatCode>
                <c:ptCount val="11"/>
                <c:pt idx="0">
                  <c:v>40</c:v>
                </c:pt>
                <c:pt idx="1">
                  <c:v>32.030999999999999</c:v>
                </c:pt>
                <c:pt idx="2">
                  <c:v>24.02</c:v>
                </c:pt>
                <c:pt idx="3">
                  <c:v>14.02</c:v>
                </c:pt>
                <c:pt idx="4">
                  <c:v>12.013</c:v>
                </c:pt>
                <c:pt idx="5">
                  <c:v>10.002000000000001</c:v>
                </c:pt>
                <c:pt idx="6">
                  <c:v>8.0169999999999995</c:v>
                </c:pt>
                <c:pt idx="7">
                  <c:v>6.0229999999999997</c:v>
                </c:pt>
                <c:pt idx="8">
                  <c:v>4.0298999999999996</c:v>
                </c:pt>
                <c:pt idx="9">
                  <c:v>2</c:v>
                </c:pt>
                <c:pt idx="10">
                  <c:v>0</c:v>
                </c:pt>
              </c:numCache>
            </c:numRef>
          </c:xVal>
          <c:yVal>
            <c:numRef>
              <c:f>List1!$B$14:$L$14</c:f>
              <c:numCache>
                <c:formatCode>General</c:formatCode>
                <c:ptCount val="11"/>
                <c:pt idx="0">
                  <c:v>11.609</c:v>
                </c:pt>
                <c:pt idx="1">
                  <c:v>11.609</c:v>
                </c:pt>
                <c:pt idx="2">
                  <c:v>11.609</c:v>
                </c:pt>
                <c:pt idx="3">
                  <c:v>11.609</c:v>
                </c:pt>
                <c:pt idx="4">
                  <c:v>11.609</c:v>
                </c:pt>
                <c:pt idx="5">
                  <c:v>11.609</c:v>
                </c:pt>
                <c:pt idx="6">
                  <c:v>11.609</c:v>
                </c:pt>
                <c:pt idx="7">
                  <c:v>11.609</c:v>
                </c:pt>
                <c:pt idx="8">
                  <c:v>11.609</c:v>
                </c:pt>
                <c:pt idx="9">
                  <c:v>11.609</c:v>
                </c:pt>
                <c:pt idx="10">
                  <c:v>11.609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C53-4E8F-831C-E707C7D9FE27}"/>
            </c:ext>
          </c:extLst>
        </c:ser>
        <c:ser>
          <c:idx val="1"/>
          <c:order val="2"/>
          <c:tx>
            <c:v>U2N</c:v>
          </c:tx>
          <c:spPr>
            <a:ln w="1270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9.5618006387153762E-3"/>
                  <c:y val="-4.688354473158331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</a:t>
                    </a:r>
                    <a:r>
                      <a:rPr lang="en-US" baseline="-25000"/>
                      <a:t>2N</a:t>
                    </a:r>
                    <a:r>
                      <a:rPr lang="en-US"/>
                      <a:t> = </a:t>
                    </a:r>
                    <a:fld id="{F0454FA3-52D0-4529-85AF-1962BC7A3645}" type="YVALUE">
                      <a:rPr lang="en-US"/>
                      <a:pPr/>
                      <a:t>[HODNOTA Y]</a:t>
                    </a:fld>
                    <a:r>
                      <a:rPr lang="en-US"/>
                      <a:t> 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A-BC53-4E8F-831C-E707C7D9FE2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BC53-4E8F-831C-E707C7D9FE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List1!$V$7:$V$8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List1!$W$7:$W$8</c:f>
              <c:numCache>
                <c:formatCode>General</c:formatCode>
                <c:ptCount val="2"/>
                <c:pt idx="0">
                  <c:v>11.78</c:v>
                </c:pt>
                <c:pt idx="1">
                  <c:v>11.78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BC53-4E8F-831C-E707C7D9FE27}"/>
            </c:ext>
          </c:extLst>
        </c:ser>
        <c:ser>
          <c:idx val="2"/>
          <c:order val="3"/>
          <c:tx>
            <c:v>U1MAX</c:v>
          </c:tx>
          <c:spPr>
            <a:ln w="1270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  <a:prstDash val="dash"/>
              </a:ln>
              <a:effectLst/>
            </c:spPr>
          </c:marker>
          <c:dLbls>
            <c:dLbl>
              <c:idx val="0"/>
              <c:layout>
                <c:manualLayout>
                  <c:x val="6.8298575990824112E-3"/>
                  <c:y val="-2.557284258086362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</a:t>
                    </a:r>
                    <a:r>
                      <a:rPr lang="en-US" baseline="-25000"/>
                      <a:t>1MAX </a:t>
                    </a:r>
                    <a:r>
                      <a:rPr lang="en-US" baseline="0"/>
                      <a:t>= 40 V</a:t>
                    </a:r>
                    <a:endParaRPr lang="en-US" baseline="-250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BC53-4E8F-831C-E707C7D9FE2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C53-4E8F-831C-E707C7D9FE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List1!$X$7:$X$8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xVal>
          <c:yVal>
            <c:numRef>
              <c:f>List1!$Y$7:$Y$8</c:f>
              <c:numCache>
                <c:formatCode>General</c:formatCode>
                <c:ptCount val="2"/>
                <c:pt idx="0">
                  <c:v>0</c:v>
                </c:pt>
                <c:pt idx="1">
                  <c:v>11.609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BC53-4E8F-831C-E707C7D9FE27}"/>
            </c:ext>
          </c:extLst>
        </c:ser>
        <c:ser>
          <c:idx val="4"/>
          <c:order val="4"/>
          <c:tx>
            <c:v>U1N</c:v>
          </c:tx>
          <c:spPr>
            <a:ln w="1270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244786398623622"/>
                  <c:y val="-7.671852774259088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</a:t>
                    </a:r>
                    <a:r>
                      <a:rPr lang="en-US" baseline="-25000"/>
                      <a:t>1MIN</a:t>
                    </a:r>
                    <a:r>
                      <a:rPr lang="en-US" baseline="0"/>
                      <a:t> = 18,65 V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BC53-4E8F-831C-E707C7D9FE2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C53-4E8F-831C-E707C7D9FE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List1!$Z$7:$Z$8</c:f>
              <c:numCache>
                <c:formatCode>General</c:formatCode>
                <c:ptCount val="2"/>
                <c:pt idx="0">
                  <c:v>18.649999999999999</c:v>
                </c:pt>
                <c:pt idx="1">
                  <c:v>18.649999999999999</c:v>
                </c:pt>
              </c:numCache>
            </c:numRef>
          </c:xVal>
          <c:yVal>
            <c:numRef>
              <c:f>List1!$AA$7:$AA$8</c:f>
              <c:numCache>
                <c:formatCode>General</c:formatCode>
                <c:ptCount val="2"/>
                <c:pt idx="0">
                  <c:v>0</c:v>
                </c:pt>
                <c:pt idx="1">
                  <c:v>11.609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BC53-4E8F-831C-E707C7D9FE27}"/>
            </c:ext>
          </c:extLst>
        </c:ser>
        <c:ser>
          <c:idx val="5"/>
          <c:order val="5"/>
          <c:tx>
            <c:v>U1N</c:v>
          </c:tx>
          <c:spPr>
            <a:ln w="1270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  <a:prstDash val="solid"/>
              </a:ln>
              <a:effectLst/>
            </c:spPr>
          </c:marker>
          <c:dLbls>
            <c:dLbl>
              <c:idx val="0"/>
              <c:layout>
                <c:manualLayout>
                  <c:x val="1.0927772158531858E-2"/>
                  <c:y val="-7.45874575275189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</a:t>
                    </a:r>
                    <a:r>
                      <a:rPr lang="en-US" baseline="-25000"/>
                      <a:t>1N</a:t>
                    </a:r>
                    <a:r>
                      <a:rPr lang="en-US" baseline="0"/>
                      <a:t> = 20 V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D-BC53-4E8F-831C-E707C7D9FE2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BC53-4E8F-831C-E707C7D9FE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List1!$AB$7:$AB$8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xVal>
          <c:yVal>
            <c:numRef>
              <c:f>List1!$AC$7:$AC$8</c:f>
              <c:numCache>
                <c:formatCode>General</c:formatCode>
                <c:ptCount val="2"/>
                <c:pt idx="0">
                  <c:v>0</c:v>
                </c:pt>
                <c:pt idx="1">
                  <c:v>11.78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BC53-4E8F-831C-E707C7D9F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754863"/>
        <c:axId val="1640753903"/>
      </c:scatterChart>
      <c:valAx>
        <c:axId val="164075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U</a:t>
                </a:r>
                <a:r>
                  <a:rPr lang="cs-CZ" baseline="-25000"/>
                  <a:t>1</a:t>
                </a:r>
                <a:r>
                  <a:rPr lang="cs-CZ" baseline="0"/>
                  <a:t> [V]</a:t>
                </a:r>
                <a:endParaRPr lang="cs-CZ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40753903"/>
        <c:crosses val="autoZero"/>
        <c:crossBetween val="midCat"/>
      </c:valAx>
      <c:valAx>
        <c:axId val="164075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U</a:t>
                </a:r>
                <a:r>
                  <a:rPr lang="cs-CZ" baseline="-25000"/>
                  <a:t>2 </a:t>
                </a:r>
                <a:r>
                  <a:rPr lang="cs-CZ" baseline="0"/>
                  <a:t>[V]</a:t>
                </a:r>
                <a:endParaRPr lang="cs-CZ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4075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CF62AA-81EF-4032-81A5-4A64525FBF10}">
  <sheetPr/>
  <sheetViews>
    <sheetView zoomScale="115" workbookViewId="0"/>
  </sheetViews>
  <pageMargins left="0" right="0" top="0" bottom="0" header="0" footer="0"/>
  <pageSetup paperSize="9"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405CDC5-89C1-409F-9027-1B35215BEF30}">
  <sheetPr/>
  <sheetViews>
    <sheetView workbookViewId="0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227698D-74B5-47F0-9D3C-A5B9738F5DE1}">
  <sheetPr/>
  <sheetViews>
    <sheetView zoomScale="130" workbookViewId="0"/>
  </sheetViews>
  <pageMargins left="0" right="0" top="0" bottom="0" header="0" footer="0"/>
  <pageSetup paperSize="9"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278717" cy="7156174"/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461008B-060C-011D-E6D5-9CDB14B61F3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0.85433</cdr:x>
      <cdr:y>0.16261</cdr:y>
    </cdr:from>
    <cdr:to>
      <cdr:x>0.93361</cdr:x>
      <cdr:y>0.20014</cdr:y>
    </cdr:to>
    <cdr:sp macro="" textlink="">
      <cdr:nvSpPr>
        <cdr:cNvPr id="2" name="TextovéPole 1">
          <a:extLst xmlns:a="http://schemas.openxmlformats.org/drawingml/2006/main">
            <a:ext uri="{FF2B5EF4-FFF2-40B4-BE49-F238E27FC236}">
              <a16:creationId xmlns:a16="http://schemas.microsoft.com/office/drawing/2014/main" id="{2AF0B1C4-8EB0-FE2A-0AFC-5D221BFAF859}"/>
            </a:ext>
          </a:extLst>
        </cdr:cNvPr>
        <cdr:cNvSpPr txBox="1"/>
      </cdr:nvSpPr>
      <cdr:spPr>
        <a:xfrm xmlns:a="http://schemas.openxmlformats.org/drawingml/2006/main">
          <a:off x="7943022" y="969065"/>
          <a:ext cx="737152" cy="223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100">
              <a:effectLst/>
              <a:latin typeface="+mn-lt"/>
              <a:ea typeface="+mn-ea"/>
              <a:cs typeface="+mn-cs"/>
            </a:rPr>
            <a:t>I</a:t>
          </a:r>
          <a:r>
            <a:rPr lang="cs-CZ" sz="1100" baseline="-25000">
              <a:effectLst/>
              <a:latin typeface="+mn-lt"/>
              <a:ea typeface="+mn-ea"/>
              <a:cs typeface="+mn-cs"/>
            </a:rPr>
            <a:t>2</a:t>
          </a:r>
          <a:r>
            <a:rPr lang="cs-CZ" sz="1100">
              <a:effectLst/>
              <a:latin typeface="+mn-lt"/>
              <a:ea typeface="+mn-ea"/>
              <a:cs typeface="+mn-cs"/>
            </a:rPr>
            <a:t> = f (U</a:t>
          </a:r>
          <a:r>
            <a:rPr lang="cs-CZ" sz="1100" baseline="-25000">
              <a:effectLst/>
              <a:latin typeface="+mn-lt"/>
              <a:ea typeface="+mn-ea"/>
              <a:cs typeface="+mn-cs"/>
            </a:rPr>
            <a:t>2</a:t>
          </a:r>
          <a:r>
            <a:rPr lang="cs-CZ" sz="1100">
              <a:effectLst/>
              <a:latin typeface="+mn-lt"/>
              <a:ea typeface="+mn-ea"/>
              <a:cs typeface="+mn-cs"/>
            </a:rPr>
            <a:t>)</a:t>
          </a:r>
          <a:endParaRPr lang="cs-CZ">
            <a:effectLst/>
          </a:endParaRPr>
        </a:p>
        <a:p xmlns:a="http://schemas.openxmlformats.org/drawingml/2006/main">
          <a:endParaRPr lang="cs-CZ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1370" cy="5955196"/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28C5A688-9A24-CCE7-D999-BF35C1BDBC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0.85433</cdr:x>
      <cdr:y>0.16261</cdr:y>
    </cdr:from>
    <cdr:to>
      <cdr:x>0.93361</cdr:x>
      <cdr:y>0.20014</cdr:y>
    </cdr:to>
    <cdr:sp macro="" textlink="">
      <cdr:nvSpPr>
        <cdr:cNvPr id="2" name="TextovéPole 1">
          <a:extLst xmlns:a="http://schemas.openxmlformats.org/drawingml/2006/main">
            <a:ext uri="{FF2B5EF4-FFF2-40B4-BE49-F238E27FC236}">
              <a16:creationId xmlns:a16="http://schemas.microsoft.com/office/drawing/2014/main" id="{2AF0B1C4-8EB0-FE2A-0AFC-5D221BFAF859}"/>
            </a:ext>
          </a:extLst>
        </cdr:cNvPr>
        <cdr:cNvSpPr txBox="1"/>
      </cdr:nvSpPr>
      <cdr:spPr>
        <a:xfrm xmlns:a="http://schemas.openxmlformats.org/drawingml/2006/main">
          <a:off x="7943022" y="969065"/>
          <a:ext cx="737152" cy="223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100">
              <a:effectLst/>
              <a:latin typeface="+mn-lt"/>
              <a:ea typeface="+mn-ea"/>
              <a:cs typeface="+mn-cs"/>
            </a:rPr>
            <a:t>I</a:t>
          </a:r>
          <a:r>
            <a:rPr lang="cs-CZ" sz="1100" baseline="-25000">
              <a:effectLst/>
              <a:latin typeface="+mn-lt"/>
              <a:ea typeface="+mn-ea"/>
              <a:cs typeface="+mn-cs"/>
            </a:rPr>
            <a:t>2</a:t>
          </a:r>
          <a:r>
            <a:rPr lang="cs-CZ" sz="1100">
              <a:effectLst/>
              <a:latin typeface="+mn-lt"/>
              <a:ea typeface="+mn-ea"/>
              <a:cs typeface="+mn-cs"/>
            </a:rPr>
            <a:t> = f (U</a:t>
          </a:r>
          <a:r>
            <a:rPr lang="cs-CZ" sz="1100" baseline="-25000">
              <a:effectLst/>
              <a:latin typeface="+mn-lt"/>
              <a:ea typeface="+mn-ea"/>
              <a:cs typeface="+mn-cs"/>
            </a:rPr>
            <a:t>2</a:t>
          </a:r>
          <a:r>
            <a:rPr lang="cs-CZ" sz="1100">
              <a:effectLst/>
              <a:latin typeface="+mn-lt"/>
              <a:ea typeface="+mn-ea"/>
              <a:cs typeface="+mn-cs"/>
            </a:rPr>
            <a:t>)</a:t>
          </a:r>
          <a:endParaRPr lang="cs-CZ">
            <a:effectLst/>
          </a:endParaRPr>
        </a:p>
        <a:p xmlns:a="http://schemas.openxmlformats.org/drawingml/2006/main">
          <a:endParaRPr lang="cs-CZ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10272346" cy="7151077"/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AA5ED97-0F7E-8E81-A29D-3FFFB4C5EE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0.86371</cdr:x>
      <cdr:y>0.15983</cdr:y>
    </cdr:from>
    <cdr:to>
      <cdr:x>0.95828</cdr:x>
      <cdr:y>0.2004</cdr:y>
    </cdr:to>
    <cdr:sp macro="" textlink="">
      <cdr:nvSpPr>
        <cdr:cNvPr id="5" name="TextovéPole 4">
          <a:extLst xmlns:a="http://schemas.openxmlformats.org/drawingml/2006/main">
            <a:ext uri="{FF2B5EF4-FFF2-40B4-BE49-F238E27FC236}">
              <a16:creationId xmlns:a16="http://schemas.microsoft.com/office/drawing/2014/main" id="{6FAA8E03-869D-48CD-3C62-267A53CBF9BF}"/>
            </a:ext>
          </a:extLst>
        </cdr:cNvPr>
        <cdr:cNvSpPr txBox="1"/>
      </cdr:nvSpPr>
      <cdr:spPr>
        <a:xfrm xmlns:a="http://schemas.openxmlformats.org/drawingml/2006/main">
          <a:off x="8030307" y="952499"/>
          <a:ext cx="879231" cy="2417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100">
              <a:effectLst/>
              <a:latin typeface="+mn-lt"/>
              <a:ea typeface="+mn-ea"/>
              <a:cs typeface="+mn-cs"/>
            </a:rPr>
            <a:t>U</a:t>
          </a:r>
          <a:r>
            <a:rPr lang="cs-CZ" sz="1100" baseline="-25000">
              <a:effectLst/>
              <a:latin typeface="+mn-lt"/>
              <a:ea typeface="+mn-ea"/>
              <a:cs typeface="+mn-cs"/>
            </a:rPr>
            <a:t>2</a:t>
          </a:r>
          <a:r>
            <a:rPr lang="cs-CZ" sz="1100">
              <a:effectLst/>
              <a:latin typeface="+mn-lt"/>
              <a:ea typeface="+mn-ea"/>
              <a:cs typeface="+mn-cs"/>
            </a:rPr>
            <a:t> = f (U</a:t>
          </a:r>
          <a:r>
            <a:rPr lang="cs-CZ" sz="1100" baseline="-25000">
              <a:effectLst/>
              <a:latin typeface="+mn-lt"/>
              <a:ea typeface="+mn-ea"/>
              <a:cs typeface="+mn-cs"/>
            </a:rPr>
            <a:t>1</a:t>
          </a:r>
          <a:r>
            <a:rPr lang="cs-CZ" sz="1100">
              <a:effectLst/>
              <a:latin typeface="+mn-lt"/>
              <a:ea typeface="+mn-ea"/>
              <a:cs typeface="+mn-cs"/>
            </a:rPr>
            <a:t>)</a:t>
          </a:r>
          <a:endParaRPr lang="cs-CZ">
            <a:effectLst/>
          </a:endParaRPr>
        </a:p>
        <a:p xmlns:a="http://schemas.openxmlformats.org/drawingml/2006/main">
          <a:endParaRPr lang="cs-CZ" sz="1100"/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9"/>
  <sheetViews>
    <sheetView tabSelected="1" zoomScale="85" zoomScaleNormal="85" workbookViewId="0">
      <selection activeCell="P21" sqref="P21"/>
    </sheetView>
  </sheetViews>
  <sheetFormatPr defaultRowHeight="15" x14ac:dyDescent="0.25"/>
  <cols>
    <col min="1" max="1" width="14" customWidth="1"/>
    <col min="2" max="2" width="12.7109375" bestFit="1" customWidth="1"/>
    <col min="3" max="4" width="15" bestFit="1" customWidth="1"/>
    <col min="5" max="5" width="11.42578125" customWidth="1"/>
    <col min="6" max="6" width="12.7109375" bestFit="1" customWidth="1"/>
    <col min="7" max="7" width="11.7109375" bestFit="1" customWidth="1"/>
    <col min="8" max="10" width="11.5703125" bestFit="1" customWidth="1"/>
    <col min="14" max="14" width="10.7109375" bestFit="1" customWidth="1"/>
    <col min="15" max="15" width="12.140625" customWidth="1"/>
    <col min="16" max="16" width="13.5703125" customWidth="1"/>
    <col min="17" max="17" width="12" customWidth="1"/>
    <col min="18" max="18" width="11.85546875" customWidth="1"/>
    <col min="19" max="19" width="9.5703125" bestFit="1" customWidth="1"/>
    <col min="20" max="20" width="11.140625" customWidth="1"/>
    <col min="21" max="21" width="9.5703125" customWidth="1"/>
    <col min="22" max="22" width="9.5703125" bestFit="1" customWidth="1"/>
    <col min="23" max="25" width="9.28515625" bestFit="1" customWidth="1"/>
  </cols>
  <sheetData>
    <row r="1" spans="1:29" ht="21.75" x14ac:dyDescent="0.4">
      <c r="A1" s="7"/>
      <c r="B1" s="14" t="s">
        <v>6</v>
      </c>
      <c r="C1" s="14"/>
      <c r="D1" s="14"/>
      <c r="E1" s="14"/>
      <c r="F1" s="14"/>
      <c r="G1" s="14"/>
      <c r="H1" s="14"/>
      <c r="I1" s="14"/>
      <c r="J1" s="14"/>
      <c r="K1" s="14"/>
      <c r="L1" s="14"/>
      <c r="N1" s="14" t="s">
        <v>6</v>
      </c>
      <c r="O1" s="15"/>
      <c r="P1" s="15"/>
      <c r="Q1" s="15"/>
      <c r="R1" s="15"/>
      <c r="S1" s="15"/>
      <c r="T1" s="15"/>
      <c r="U1" s="6"/>
      <c r="V1" s="22" t="s">
        <v>8</v>
      </c>
      <c r="W1" s="24"/>
      <c r="X1" s="14" t="s">
        <v>9</v>
      </c>
      <c r="Y1" s="14"/>
      <c r="Z1" s="22" t="s">
        <v>10</v>
      </c>
      <c r="AA1" s="24"/>
      <c r="AB1" s="22" t="s">
        <v>38</v>
      </c>
      <c r="AC1" s="23"/>
    </row>
    <row r="2" spans="1:29" ht="21.75" x14ac:dyDescent="0.4">
      <c r="A2" s="5" t="s">
        <v>31</v>
      </c>
      <c r="B2" s="2">
        <v>0</v>
      </c>
      <c r="C2" s="2">
        <v>64</v>
      </c>
      <c r="D2" s="2">
        <v>132</v>
      </c>
      <c r="E2" s="2">
        <v>620</v>
      </c>
      <c r="F2" s="2">
        <v>678</v>
      </c>
      <c r="G2" s="2">
        <v>712</v>
      </c>
      <c r="H2" s="2">
        <v>708</v>
      </c>
      <c r="I2" s="2">
        <v>700</v>
      </c>
      <c r="J2" s="2">
        <v>697</v>
      </c>
      <c r="K2" s="2">
        <v>692</v>
      </c>
      <c r="L2" s="2">
        <v>690</v>
      </c>
      <c r="N2" s="7" t="s">
        <v>11</v>
      </c>
      <c r="O2" s="7" t="s">
        <v>12</v>
      </c>
      <c r="P2" s="7" t="s">
        <v>13</v>
      </c>
      <c r="Q2" s="7" t="s">
        <v>14</v>
      </c>
      <c r="R2" s="7" t="s">
        <v>15</v>
      </c>
      <c r="S2" s="7" t="s">
        <v>28</v>
      </c>
      <c r="T2" s="7" t="s">
        <v>30</v>
      </c>
      <c r="V2" s="2">
        <v>600</v>
      </c>
      <c r="W2" s="2">
        <v>0</v>
      </c>
      <c r="X2" s="2">
        <v>694.35</v>
      </c>
      <c r="Y2" s="2">
        <v>0</v>
      </c>
      <c r="Z2" s="2">
        <v>690</v>
      </c>
      <c r="AA2" s="2">
        <v>0</v>
      </c>
      <c r="AB2" s="2">
        <v>0</v>
      </c>
      <c r="AC2" s="2">
        <v>11.78</v>
      </c>
    </row>
    <row r="3" spans="1:29" x14ac:dyDescent="0.25">
      <c r="A3" s="5" t="s">
        <v>0</v>
      </c>
      <c r="B3" s="2">
        <v>11.811999999999999</v>
      </c>
      <c r="C3" s="2">
        <v>11.808999999999999</v>
      </c>
      <c r="D3" s="2">
        <v>11.805999999999999</v>
      </c>
      <c r="E3" s="2">
        <v>11.781000000000001</v>
      </c>
      <c r="F3" s="2">
        <v>11.747999999999999</v>
      </c>
      <c r="G3" s="3">
        <v>11.659000000000001</v>
      </c>
      <c r="H3" s="2">
        <v>10.978999999999999</v>
      </c>
      <c r="I3" s="2">
        <v>6.58</v>
      </c>
      <c r="J3" s="2">
        <v>5.0490000000000004</v>
      </c>
      <c r="K3" s="2">
        <v>2.0720000000000001</v>
      </c>
      <c r="L3" s="2">
        <v>1.2490000000000001</v>
      </c>
      <c r="N3" s="9">
        <v>11.811999999999999</v>
      </c>
      <c r="O3" s="9">
        <v>11.78</v>
      </c>
      <c r="P3" s="9">
        <v>600</v>
      </c>
      <c r="Q3" s="9">
        <v>694.35</v>
      </c>
      <c r="R3" s="8">
        <v>690</v>
      </c>
      <c r="S3" s="8">
        <v>601</v>
      </c>
      <c r="T3" s="2">
        <v>11.712</v>
      </c>
      <c r="V3" s="8">
        <v>600</v>
      </c>
      <c r="W3" s="8">
        <v>11.78</v>
      </c>
      <c r="X3" s="2">
        <v>694.35</v>
      </c>
      <c r="Y3" s="2">
        <v>11.712</v>
      </c>
      <c r="Z3" s="8">
        <v>690</v>
      </c>
      <c r="AA3" s="4">
        <v>1.2490000000000001</v>
      </c>
      <c r="AB3" s="2">
        <v>600</v>
      </c>
      <c r="AC3" s="2">
        <v>11.78</v>
      </c>
    </row>
    <row r="4" spans="1:29" ht="18" x14ac:dyDescent="0.35">
      <c r="A4" s="11" t="s">
        <v>33</v>
      </c>
      <c r="B4" s="12">
        <f>$B$3-0.1</f>
        <v>11.712</v>
      </c>
      <c r="C4" s="12">
        <f t="shared" ref="C4:L4" si="0">$B$3-0.1</f>
        <v>11.712</v>
      </c>
      <c r="D4" s="12">
        <f t="shared" si="0"/>
        <v>11.712</v>
      </c>
      <c r="E4" s="12">
        <f t="shared" si="0"/>
        <v>11.712</v>
      </c>
      <c r="F4" s="12">
        <f t="shared" si="0"/>
        <v>11.712</v>
      </c>
      <c r="G4" s="12">
        <f t="shared" si="0"/>
        <v>11.712</v>
      </c>
      <c r="H4" s="12">
        <f t="shared" si="0"/>
        <v>11.712</v>
      </c>
      <c r="I4" s="12">
        <f t="shared" si="0"/>
        <v>11.712</v>
      </c>
      <c r="J4" s="12">
        <f t="shared" si="0"/>
        <v>11.712</v>
      </c>
      <c r="K4" s="12">
        <f t="shared" si="0"/>
        <v>11.712</v>
      </c>
      <c r="L4" s="12">
        <f t="shared" si="0"/>
        <v>11.712</v>
      </c>
      <c r="V4" s="16" t="s">
        <v>35</v>
      </c>
      <c r="W4" s="16"/>
      <c r="X4" s="16"/>
      <c r="Y4" s="16"/>
      <c r="Z4" s="16"/>
      <c r="AA4" s="16"/>
      <c r="AB4" s="16"/>
      <c r="AC4" s="16"/>
    </row>
    <row r="5" spans="1:29" ht="18.75" x14ac:dyDescent="0.3">
      <c r="A5" s="5" t="s">
        <v>4</v>
      </c>
      <c r="B5" s="2">
        <v>278</v>
      </c>
      <c r="C5" s="2">
        <v>67</v>
      </c>
      <c r="D5" s="2">
        <v>134</v>
      </c>
      <c r="E5" s="2">
        <v>621</v>
      </c>
      <c r="F5" s="2">
        <v>681</v>
      </c>
      <c r="G5" s="2">
        <v>714</v>
      </c>
      <c r="H5" s="2">
        <v>701</v>
      </c>
      <c r="I5" s="2">
        <v>701</v>
      </c>
      <c r="J5" s="2">
        <v>697</v>
      </c>
      <c r="K5" s="2">
        <v>692</v>
      </c>
      <c r="L5" s="2">
        <v>690</v>
      </c>
      <c r="N5" s="14" t="s">
        <v>7</v>
      </c>
      <c r="O5" s="15"/>
      <c r="P5" s="15"/>
      <c r="Q5" s="15"/>
      <c r="R5" s="15"/>
    </row>
    <row r="6" spans="1:29" ht="21.75" x14ac:dyDescent="0.4">
      <c r="A6" s="5" t="s">
        <v>24</v>
      </c>
      <c r="B6" s="4">
        <f t="shared" ref="B6:L6" si="1">(B8/B7)*100</f>
        <v>0</v>
      </c>
      <c r="C6" s="4">
        <f t="shared" si="1"/>
        <v>56.401194029850743</v>
      </c>
      <c r="D6" s="4">
        <f t="shared" si="1"/>
        <v>58.148955223880591</v>
      </c>
      <c r="E6" s="4">
        <f t="shared" si="1"/>
        <v>58.810144927536236</v>
      </c>
      <c r="F6" s="4">
        <f t="shared" si="1"/>
        <v>58.481233480176208</v>
      </c>
      <c r="G6" s="4">
        <f t="shared" si="1"/>
        <v>58.131708683473391</v>
      </c>
      <c r="H6" s="4">
        <f t="shared" si="1"/>
        <v>55.443166904422249</v>
      </c>
      <c r="I6" s="4">
        <f t="shared" si="1"/>
        <v>32.853067047075605</v>
      </c>
      <c r="J6" s="4">
        <f t="shared" si="1"/>
        <v>25.245000000000001</v>
      </c>
      <c r="K6" s="4">
        <f t="shared" si="1"/>
        <v>10.36</v>
      </c>
      <c r="L6" s="4">
        <f t="shared" si="1"/>
        <v>6.245000000000001</v>
      </c>
      <c r="N6" s="7" t="s">
        <v>12</v>
      </c>
      <c r="O6" s="7" t="s">
        <v>16</v>
      </c>
      <c r="P6" s="7" t="s">
        <v>18</v>
      </c>
      <c r="Q6" s="7" t="s">
        <v>19</v>
      </c>
      <c r="R6" s="7" t="s">
        <v>17</v>
      </c>
      <c r="V6" s="22" t="s">
        <v>38</v>
      </c>
      <c r="W6" s="23"/>
      <c r="X6" s="22" t="s">
        <v>39</v>
      </c>
      <c r="Y6" s="23"/>
      <c r="Z6" s="22" t="s">
        <v>41</v>
      </c>
      <c r="AA6" s="23"/>
      <c r="AB6" s="22" t="s">
        <v>40</v>
      </c>
      <c r="AC6" s="23"/>
    </row>
    <row r="7" spans="1:29" x14ac:dyDescent="0.25">
      <c r="A7" s="5" t="s">
        <v>2</v>
      </c>
      <c r="B7" s="4">
        <f t="shared" ref="B7:L7" si="2">20*(B5/1000)</f>
        <v>5.5600000000000005</v>
      </c>
      <c r="C7" s="4">
        <f t="shared" si="2"/>
        <v>1.34</v>
      </c>
      <c r="D7" s="4">
        <f t="shared" si="2"/>
        <v>2.68</v>
      </c>
      <c r="E7" s="4">
        <f t="shared" si="2"/>
        <v>12.42</v>
      </c>
      <c r="F7" s="4">
        <f t="shared" si="2"/>
        <v>13.620000000000001</v>
      </c>
      <c r="G7" s="4">
        <f t="shared" si="2"/>
        <v>14.28</v>
      </c>
      <c r="H7" s="4">
        <f t="shared" si="2"/>
        <v>14.02</v>
      </c>
      <c r="I7" s="4">
        <f t="shared" si="2"/>
        <v>14.02</v>
      </c>
      <c r="J7" s="4">
        <f t="shared" si="2"/>
        <v>13.94</v>
      </c>
      <c r="K7" s="4">
        <f t="shared" si="2"/>
        <v>13.84</v>
      </c>
      <c r="L7" s="4">
        <f t="shared" si="2"/>
        <v>13.799999999999999</v>
      </c>
      <c r="N7" s="9">
        <v>11.78</v>
      </c>
      <c r="O7" s="9">
        <v>18.649999999999999</v>
      </c>
      <c r="P7" s="9">
        <v>20</v>
      </c>
      <c r="Q7" s="9">
        <v>40</v>
      </c>
      <c r="R7" s="9">
        <f>L5</f>
        <v>690</v>
      </c>
      <c r="V7" s="2">
        <v>0</v>
      </c>
      <c r="W7" s="2">
        <v>11.78</v>
      </c>
      <c r="X7" s="2">
        <v>40</v>
      </c>
      <c r="Y7" s="2">
        <v>0</v>
      </c>
      <c r="Z7" s="2">
        <v>18.649999999999999</v>
      </c>
      <c r="AA7" s="2">
        <v>0</v>
      </c>
      <c r="AB7" s="2">
        <v>20</v>
      </c>
      <c r="AC7" s="2">
        <v>0</v>
      </c>
    </row>
    <row r="8" spans="1:29" x14ac:dyDescent="0.25">
      <c r="A8" s="5" t="s">
        <v>3</v>
      </c>
      <c r="B8" s="4">
        <f t="shared" ref="B8:L8" si="3">B3*(B2/1000)</f>
        <v>0</v>
      </c>
      <c r="C8" s="4">
        <f t="shared" si="3"/>
        <v>0.755776</v>
      </c>
      <c r="D8" s="4">
        <f t="shared" si="3"/>
        <v>1.558392</v>
      </c>
      <c r="E8" s="4">
        <f t="shared" si="3"/>
        <v>7.3042199999999999</v>
      </c>
      <c r="F8" s="4">
        <f t="shared" si="3"/>
        <v>7.9651440000000004</v>
      </c>
      <c r="G8" s="4">
        <f t="shared" si="3"/>
        <v>8.3012080000000008</v>
      </c>
      <c r="H8" s="4">
        <f t="shared" si="3"/>
        <v>7.7731319999999986</v>
      </c>
      <c r="I8" s="4">
        <f t="shared" si="3"/>
        <v>4.6059999999999999</v>
      </c>
      <c r="J8" s="4">
        <f t="shared" si="3"/>
        <v>3.5191530000000002</v>
      </c>
      <c r="K8" s="4">
        <f t="shared" si="3"/>
        <v>1.433824</v>
      </c>
      <c r="L8" s="4">
        <f t="shared" si="3"/>
        <v>0.86180999999999996</v>
      </c>
      <c r="V8" s="2">
        <v>40</v>
      </c>
      <c r="W8" s="2">
        <v>11.78</v>
      </c>
      <c r="X8" s="2">
        <v>40</v>
      </c>
      <c r="Y8" s="2">
        <v>11.609</v>
      </c>
      <c r="Z8" s="2">
        <v>18.649999999999999</v>
      </c>
      <c r="AA8" s="2">
        <v>11.609</v>
      </c>
      <c r="AB8" s="2">
        <v>20</v>
      </c>
      <c r="AC8" s="2">
        <v>11.78</v>
      </c>
    </row>
    <row r="9" spans="1:29" x14ac:dyDescent="0.25">
      <c r="N9" t="s">
        <v>26</v>
      </c>
      <c r="V9" s="19" t="s">
        <v>20</v>
      </c>
      <c r="W9" s="20"/>
      <c r="X9" s="20"/>
      <c r="Y9" s="20"/>
      <c r="Z9" s="20"/>
      <c r="AA9" s="20"/>
      <c r="AB9" s="20"/>
      <c r="AC9" s="21"/>
    </row>
    <row r="10" spans="1:29" ht="21.75" x14ac:dyDescent="0.4">
      <c r="A10" s="6"/>
      <c r="B10" s="18" t="s">
        <v>7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N10" s="7" t="s">
        <v>22</v>
      </c>
      <c r="O10" s="10" t="s">
        <v>21</v>
      </c>
    </row>
    <row r="11" spans="1:29" x14ac:dyDescent="0.25">
      <c r="A11" s="5" t="s">
        <v>1</v>
      </c>
      <c r="B11" s="2">
        <v>40</v>
      </c>
      <c r="C11" s="2">
        <v>32.030999999999999</v>
      </c>
      <c r="D11" s="2">
        <v>24.02</v>
      </c>
      <c r="E11" s="2">
        <v>14.02</v>
      </c>
      <c r="F11" s="2">
        <v>12.013</v>
      </c>
      <c r="G11" s="2">
        <v>10.002000000000001</v>
      </c>
      <c r="H11" s="2">
        <v>8.0169999999999995</v>
      </c>
      <c r="I11" s="2">
        <v>6.0229999999999997</v>
      </c>
      <c r="J11" s="2">
        <v>4.0298999999999996</v>
      </c>
      <c r="K11" s="2">
        <v>2</v>
      </c>
      <c r="L11" s="2">
        <v>0</v>
      </c>
      <c r="N11" s="2">
        <v>0.1</v>
      </c>
      <c r="O11" s="8">
        <f>Q7-O7</f>
        <v>21.35</v>
      </c>
    </row>
    <row r="12" spans="1:29" x14ac:dyDescent="0.25">
      <c r="A12" s="5" t="s">
        <v>0</v>
      </c>
      <c r="B12" s="2">
        <v>11.709</v>
      </c>
      <c r="C12" s="2">
        <v>11.765000000000001</v>
      </c>
      <c r="D12" s="2">
        <v>11.766</v>
      </c>
      <c r="E12" s="2">
        <v>11.188000000000001</v>
      </c>
      <c r="F12" s="2">
        <v>9.1609999999999996</v>
      </c>
      <c r="G12" s="2">
        <v>7.1219999999999999</v>
      </c>
      <c r="H12" s="2">
        <v>5.165</v>
      </c>
      <c r="I12" s="2">
        <v>3.181</v>
      </c>
      <c r="J12" s="2">
        <v>1.2110000000000001</v>
      </c>
      <c r="K12" s="2"/>
      <c r="L12" s="2"/>
    </row>
    <row r="13" spans="1:29" x14ac:dyDescent="0.25">
      <c r="A13" s="5" t="s">
        <v>4</v>
      </c>
      <c r="B13" s="2">
        <v>605</v>
      </c>
      <c r="C13" s="2">
        <v>605</v>
      </c>
      <c r="D13" s="2">
        <v>605</v>
      </c>
      <c r="E13" s="2">
        <v>603</v>
      </c>
      <c r="F13" s="2">
        <v>603</v>
      </c>
      <c r="G13" s="2">
        <v>609</v>
      </c>
      <c r="H13" s="2">
        <v>601</v>
      </c>
      <c r="I13" s="2">
        <v>606</v>
      </c>
      <c r="J13" s="2">
        <v>605</v>
      </c>
      <c r="K13" s="2"/>
      <c r="L13" s="2"/>
      <c r="N13" t="s">
        <v>27</v>
      </c>
    </row>
    <row r="14" spans="1:29" ht="21.75" x14ac:dyDescent="0.4">
      <c r="A14" s="11" t="s">
        <v>32</v>
      </c>
      <c r="B14" s="12">
        <f t="shared" ref="B14:J14" si="4">$B$12-0.1</f>
        <v>11.609</v>
      </c>
      <c r="C14" s="12">
        <f t="shared" si="4"/>
        <v>11.609</v>
      </c>
      <c r="D14" s="12">
        <f t="shared" si="4"/>
        <v>11.609</v>
      </c>
      <c r="E14" s="12">
        <f t="shared" si="4"/>
        <v>11.609</v>
      </c>
      <c r="F14" s="12">
        <f t="shared" si="4"/>
        <v>11.609</v>
      </c>
      <c r="G14" s="12">
        <f t="shared" si="4"/>
        <v>11.609</v>
      </c>
      <c r="H14" s="12">
        <f t="shared" si="4"/>
        <v>11.609</v>
      </c>
      <c r="I14" s="12">
        <f t="shared" si="4"/>
        <v>11.609</v>
      </c>
      <c r="J14" s="12">
        <f t="shared" si="4"/>
        <v>11.609</v>
      </c>
      <c r="K14" s="12">
        <f t="shared" ref="K14:L14" si="5">$B$12-0.1</f>
        <v>11.609</v>
      </c>
      <c r="L14" s="12">
        <f t="shared" si="5"/>
        <v>11.609</v>
      </c>
      <c r="N14" s="7" t="s">
        <v>22</v>
      </c>
      <c r="O14" s="7" t="s">
        <v>25</v>
      </c>
    </row>
    <row r="15" spans="1:29" x14ac:dyDescent="0.25">
      <c r="A15" s="5" t="s">
        <v>23</v>
      </c>
      <c r="B15" s="4">
        <f>(B17/B16)*100</f>
        <v>29.030578512396694</v>
      </c>
      <c r="C15" s="4">
        <f t="shared" ref="C15:J15" si="6">(C17/C16)*100</f>
        <v>36.426488698577394</v>
      </c>
      <c r="D15" s="4">
        <f t="shared" si="6"/>
        <v>48.579351917479237</v>
      </c>
      <c r="E15" s="4">
        <f t="shared" si="6"/>
        <v>79.403268961895236</v>
      </c>
      <c r="F15" s="4">
        <f t="shared" si="6"/>
        <v>75.879654420811946</v>
      </c>
      <c r="G15" s="4">
        <f t="shared" si="6"/>
        <v>70.153456993330394</v>
      </c>
      <c r="H15" s="4">
        <f t="shared" si="6"/>
        <v>64.318398278865402</v>
      </c>
      <c r="I15" s="4">
        <f t="shared" si="6"/>
        <v>52.291299194671247</v>
      </c>
      <c r="J15" s="4">
        <f t="shared" si="6"/>
        <v>29.80202326452741</v>
      </c>
      <c r="K15" s="2"/>
      <c r="L15" s="2"/>
      <c r="N15" s="2">
        <v>0.1</v>
      </c>
      <c r="O15" s="9">
        <f>Q3</f>
        <v>694.35</v>
      </c>
    </row>
    <row r="16" spans="1:29" x14ac:dyDescent="0.25">
      <c r="A16" s="5" t="s">
        <v>2</v>
      </c>
      <c r="B16" s="4">
        <f t="shared" ref="B16:J16" si="7">B11*(B13/1000)</f>
        <v>24.2</v>
      </c>
      <c r="C16" s="4">
        <f t="shared" si="7"/>
        <v>19.378754999999998</v>
      </c>
      <c r="D16" s="4">
        <f t="shared" si="7"/>
        <v>14.5321</v>
      </c>
      <c r="E16" s="4">
        <f t="shared" si="7"/>
        <v>8.4540600000000001</v>
      </c>
      <c r="F16" s="4">
        <f t="shared" si="7"/>
        <v>7.2438389999999995</v>
      </c>
      <c r="G16" s="4">
        <f t="shared" si="7"/>
        <v>6.0912180000000005</v>
      </c>
      <c r="H16" s="4">
        <f t="shared" si="7"/>
        <v>4.8182169999999998</v>
      </c>
      <c r="I16" s="4">
        <f t="shared" si="7"/>
        <v>3.6499379999999997</v>
      </c>
      <c r="J16" s="4">
        <f t="shared" si="7"/>
        <v>2.4380894999999998</v>
      </c>
      <c r="K16" s="4"/>
      <c r="L16" s="4"/>
    </row>
    <row r="17" spans="1:16" ht="21.75" x14ac:dyDescent="0.4">
      <c r="A17" s="5" t="s">
        <v>3</v>
      </c>
      <c r="B17" s="4">
        <f t="shared" ref="B17:J17" si="8">B12*(600/1000)</f>
        <v>7.0253999999999994</v>
      </c>
      <c r="C17" s="4">
        <f t="shared" si="8"/>
        <v>7.0590000000000002</v>
      </c>
      <c r="D17" s="4">
        <f t="shared" si="8"/>
        <v>7.0595999999999997</v>
      </c>
      <c r="E17" s="4">
        <f t="shared" si="8"/>
        <v>6.7128000000000005</v>
      </c>
      <c r="F17" s="4">
        <f t="shared" si="8"/>
        <v>5.4965999999999999</v>
      </c>
      <c r="G17" s="4">
        <f t="shared" si="8"/>
        <v>4.2732000000000001</v>
      </c>
      <c r="H17" s="4">
        <f t="shared" si="8"/>
        <v>3.0989999999999998</v>
      </c>
      <c r="I17" s="4">
        <f t="shared" si="8"/>
        <v>1.9085999999999999</v>
      </c>
      <c r="J17" s="4">
        <f t="shared" si="8"/>
        <v>0.72660000000000002</v>
      </c>
      <c r="K17" s="4"/>
      <c r="L17" s="4"/>
      <c r="N17" s="7" t="s">
        <v>5</v>
      </c>
      <c r="O17" s="7" t="s">
        <v>34</v>
      </c>
    </row>
    <row r="18" spans="1:16" x14ac:dyDescent="0.25">
      <c r="N18" s="9">
        <f>(O11/N11)*(O3/P7)</f>
        <v>125.75149999999999</v>
      </c>
      <c r="O18" s="4">
        <f>N15/O15*1000</f>
        <v>0.14401958666378628</v>
      </c>
    </row>
    <row r="20" spans="1:16" ht="21.75" x14ac:dyDescent="0.4">
      <c r="N20" s="10" t="s">
        <v>29</v>
      </c>
      <c r="O20" s="7" t="s">
        <v>36</v>
      </c>
      <c r="P20" s="7" t="s">
        <v>37</v>
      </c>
    </row>
    <row r="21" spans="1:16" x14ac:dyDescent="0.25">
      <c r="N21" s="13">
        <f>(O3*P3)/(P7*S3)</f>
        <v>0.58801996672212975</v>
      </c>
      <c r="O21" s="13">
        <f>(T3*Q3)/(P7*695)</f>
        <v>0.5850523165467626</v>
      </c>
      <c r="P21" s="13">
        <f>(B12*600)/(B11*B13)</f>
        <v>0.29030578512396693</v>
      </c>
    </row>
    <row r="34" spans="2:10" x14ac:dyDescent="0.25">
      <c r="B34" s="17"/>
      <c r="C34" s="17"/>
      <c r="D34" s="17"/>
    </row>
    <row r="36" spans="2:10" x14ac:dyDescent="0.25">
      <c r="B36" s="1"/>
      <c r="C36" s="1"/>
      <c r="D36" s="1"/>
      <c r="F36" s="1"/>
      <c r="G36" s="1"/>
      <c r="J36" s="1"/>
    </row>
    <row r="39" spans="2:10" x14ac:dyDescent="0.25">
      <c r="E39" s="1"/>
    </row>
  </sheetData>
  <mergeCells count="15">
    <mergeCell ref="N1:T1"/>
    <mergeCell ref="N5:R5"/>
    <mergeCell ref="V4:AC4"/>
    <mergeCell ref="B34:D34"/>
    <mergeCell ref="B1:L1"/>
    <mergeCell ref="B10:L10"/>
    <mergeCell ref="X1:Y1"/>
    <mergeCell ref="V9:AC9"/>
    <mergeCell ref="X6:Y6"/>
    <mergeCell ref="V6:W6"/>
    <mergeCell ref="Z6:AA6"/>
    <mergeCell ref="AB6:AC6"/>
    <mergeCell ref="V1:W1"/>
    <mergeCell ref="Z1:AA1"/>
    <mergeCell ref="AB1:A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Grafy</vt:lpstr>
      </vt:variant>
      <vt:variant>
        <vt:i4>3</vt:i4>
      </vt:variant>
    </vt:vector>
  </HeadingPairs>
  <TitlesOfParts>
    <vt:vector size="4" baseType="lpstr">
      <vt:lpstr>List1</vt:lpstr>
      <vt:lpstr>Zatěžovací charakteristika</vt:lpstr>
      <vt:lpstr>Zatěžovací charakteristika (úč)</vt:lpstr>
      <vt:lpstr>Převodní charakteristika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Daniel Pospišilík</cp:lastModifiedBy>
  <cp:revision/>
  <cp:lastPrinted>2024-09-15T18:01:56Z</cp:lastPrinted>
  <dcterms:created xsi:type="dcterms:W3CDTF">2024-09-10T19:57:53Z</dcterms:created>
  <dcterms:modified xsi:type="dcterms:W3CDTF">2024-09-30T17:55:11Z</dcterms:modified>
  <cp:category/>
  <cp:contentStatus/>
</cp:coreProperties>
</file>